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9" activeTab="14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กรุงไทย" sheetId="11" r:id="rId11"/>
    <sheet name="จ่ายจากรายรับ" sheetId="12" r:id="rId12"/>
    <sheet name="คงเหลือ" sheetId="13" r:id="rId13"/>
    <sheet name="คงเหลือทุกแหล่งเงิน" sheetId="14" r:id="rId14"/>
    <sheet name="จ่ายจากเงินสะสม" sheetId="15" r:id="rId15"/>
    <sheet name="Sheet1" sheetId="16" r:id="rId16"/>
  </sheets>
  <definedNames>
    <definedName name="_xlnm.Print_Area" localSheetId="0">'งบทดลอง'!$A$1:$E$63</definedName>
    <definedName name="_xlnm.Print_Area" localSheetId="1">'ประกอบงบทดลองและรายงานรับจ่ายเง'!$A$1:$D$27</definedName>
    <definedName name="_xlnm.Print_Area" localSheetId="2">'ลูกหนี้เงินกู้'!$A$1:$E$33</definedName>
  </definedNames>
  <calcPr fullCalcOnLoad="1"/>
</workbook>
</file>

<file path=xl/sharedStrings.xml><?xml version="1.0" encoding="utf-8"?>
<sst xmlns="http://schemas.openxmlformats.org/spreadsheetml/2006/main" count="1549" uniqueCount="741">
  <si>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</si>
  <si>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</si>
  <si>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</si>
  <si>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</si>
  <si>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</si>
  <si>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</si>
  <si>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</si>
  <si>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</si>
  <si>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</si>
  <si>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</si>
  <si>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</si>
  <si>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</si>
  <si>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</si>
  <si>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</si>
  <si>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</si>
  <si>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</si>
  <si>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</si>
  <si>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</si>
  <si>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</si>
  <si>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</si>
  <si>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</si>
  <si>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</si>
  <si>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</si>
  <si>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</si>
  <si>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</si>
  <si>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</si>
  <si>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</si>
  <si>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</si>
  <si>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</si>
  <si>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</si>
  <si>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</si>
  <si>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</si>
  <si>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</si>
  <si>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</si>
  <si>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</si>
  <si>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</si>
  <si>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</si>
  <si>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</si>
  <si>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</si>
  <si>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</si>
  <si>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</si>
  <si>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</si>
  <si>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</si>
  <si>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</si>
  <si>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</si>
  <si>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</si>
  <si>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</si>
  <si>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</si>
  <si>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</si>
  <si>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</si>
  <si>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</si>
  <si>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</si>
  <si>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</si>
  <si>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</si>
  <si>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</si>
  <si>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</si>
  <si>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</si>
  <si>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</si>
  <si>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</si>
  <si>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</si>
  <si>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</si>
  <si>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</si>
  <si>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</si>
  <si>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</si>
  <si>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</si>
  <si>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</si>
  <si>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</si>
  <si>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</si>
  <si>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</si>
  <si>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</si>
  <si>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</si>
  <si>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</si>
  <si>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</si>
  <si>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</si>
  <si>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</si>
  <si>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</si>
  <si>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</si>
  <si>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</si>
  <si>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</si>
  <si>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</si>
  <si>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</si>
  <si>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</si>
  <si>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</si>
  <si>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</si>
  <si>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</si>
  <si>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</si>
  <si>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</si>
  <si>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</si>
  <si>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</si>
  <si>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</si>
  <si>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</si>
  <si>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</si>
  <si>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</si>
  <si>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</si>
  <si>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</si>
  <si>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</si>
  <si>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</si>
  <si>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</si>
  <si>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</si>
  <si>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</si>
  <si>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</si>
  <si>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</si>
  <si>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</si>
  <si>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</si>
  <si>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</si>
  <si>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</si>
  <si>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</si>
  <si>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</si>
  <si>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</si>
  <si>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</si>
  <si>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</si>
  <si>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</si>
  <si>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</si>
  <si>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</si>
  <si>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</si>
  <si>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</si>
  <si>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</si>
  <si>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</si>
  <si>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</si>
  <si>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</si>
  <si>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</si>
  <si>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</si>
  <si>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</si>
  <si>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</si>
  <si>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</si>
  <si>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</si>
  <si>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</si>
  <si>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</si>
  <si>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</si>
  <si>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</si>
  <si>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</si>
  <si>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</si>
  <si>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</si>
  <si>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</si>
  <si>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</si>
  <si>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</si>
  <si>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</si>
  <si>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</si>
  <si>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</si>
  <si>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</si>
  <si>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</si>
  <si>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</si>
  <si>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</si>
  <si>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</si>
  <si>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</si>
  <si>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</si>
  <si>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</si>
  <si>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</si>
  <si>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</si>
  <si>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</si>
  <si>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</si>
  <si>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</si>
  <si>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</si>
  <si>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</si>
  <si>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</si>
  <si>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</si>
  <si>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</si>
  <si>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</si>
  <si>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</si>
  <si>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</si>
  <si>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</si>
  <si>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</si>
  <si>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</si>
  <si>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</si>
  <si>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</si>
  <si>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</si>
  <si>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</si>
  <si>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</si>
  <si>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</si>
  <si>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</si>
  <si>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</si>
  <si>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</si>
  <si>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</si>
  <si>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</si>
  <si>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</si>
  <si>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</si>
  <si>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</si>
  <si>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</si>
  <si>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</si>
  <si>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</si>
  <si>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</si>
  <si>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</si>
  <si>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</si>
  <si>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>บัญชีเงินทุนโครงการเศรษฐกิจชุชน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</si>
  <si>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</si>
  <si>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</si>
  <si>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</si>
  <si>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</si>
  <si>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</si>
  <si>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</si>
  <si>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</si>
  <si>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</si>
  <si>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</si>
  <si>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</si>
  <si>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</si>
  <si>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</si>
  <si>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</si>
  <si>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</si>
  <si>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</si>
  <si>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</si>
  <si>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</si>
  <si>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</si>
  <si>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</si>
  <si>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</si>
  <si>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</si>
  <si>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</si>
  <si>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</si>
  <si>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</si>
  <si>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</si>
  <si>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</si>
  <si>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</si>
  <si>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</si>
  <si>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</si>
  <si>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</si>
  <si>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</si>
  <si>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</si>
  <si>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</si>
  <si>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</si>
  <si>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</si>
  <si>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</si>
  <si>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</si>
  <si>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</si>
  <si>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</si>
  <si>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</si>
  <si>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</si>
  <si>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</si>
  <si>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</si>
  <si>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</si>
  <si>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</si>
  <si>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</si>
  <si>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</si>
  <si>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</si>
  <si>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</si>
  <si>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</si>
  <si>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</si>
  <si>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</si>
  <si>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</si>
  <si>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</si>
  <si>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</si>
  <si>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</si>
  <si>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</si>
  <si>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</si>
  <si>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</si>
  <si>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</si>
  <si>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</si>
  <si>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</si>
  <si>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</si>
  <si>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</si>
  <si>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</si>
  <si>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</si>
  <si>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</si>
  <si>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</si>
  <si>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</si>
  <si>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</si>
  <si>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</si>
  <si>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</si>
  <si>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</si>
  <si>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</si>
  <si>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</si>
  <si>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</si>
  <si>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</si>
  <si>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</si>
  <si>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</si>
  <si>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รายรับ (หมายเหตุ 1)</t>
  </si>
  <si>
    <t xml:space="preserve">          </t>
  </si>
  <si>
    <t>454,570.00</t>
  </si>
  <si>
    <t>0.00</t>
  </si>
  <si>
    <t xml:space="preserve"> 41100000  </t>
  </si>
  <si>
    <t>146,820.00</t>
  </si>
  <si>
    <t xml:space="preserve"> 41200000  </t>
  </si>
  <si>
    <t>240,300.00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</si>
  <si>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</si>
  <si>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</si>
  <si>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</si>
  <si>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</si>
  <si>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</si>
  <si>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</si>
  <si>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</si>
  <si>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</si>
  <si>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</si>
  <si>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</si>
  <si>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 xml:space="preserve"> 11041000  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</si>
  <si>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</si>
  <si>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</si>
  <si>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</si>
  <si>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</si>
  <si>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</si>
  <si>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</si>
  <si>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</si>
  <si>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31000000  </t>
  </si>
  <si>
    <t xml:space="preserve"> 32000000  </t>
  </si>
  <si>
    <t>10,776,960.00</t>
  </si>
  <si>
    <t xml:space="preserve"> 51100000  </t>
  </si>
  <si>
    <t>2,743,920.00</t>
  </si>
  <si>
    <t>228,660.00</t>
  </si>
  <si>
    <t>เงินเดือน (ฝ่ายการเมือง)</t>
  </si>
  <si>
    <t xml:space="preserve"> 52100000  </t>
  </si>
  <si>
    <t>8,387,400.00</t>
  </si>
  <si>
    <t>เงินเดือน (ฝ่ายประจำ)</t>
  </si>
  <si>
    <t xml:space="preserve"> 52200000  </t>
  </si>
  <si>
    <t xml:space="preserve"> 53100000  </t>
  </si>
  <si>
    <t>2,803,400.00</t>
  </si>
  <si>
    <t xml:space="preserve"> 53200000  </t>
  </si>
  <si>
    <t>1,948,672.00</t>
  </si>
  <si>
    <t xml:space="preserve"> 53300000  </t>
  </si>
  <si>
    <t>396,000.00</t>
  </si>
  <si>
    <t xml:space="preserve"> 53400000  </t>
  </si>
  <si>
    <t>366,048.00</t>
  </si>
  <si>
    <t xml:space="preserve"> 54100000  </t>
  </si>
  <si>
    <t>3,241,000.00</t>
  </si>
  <si>
    <t xml:space="preserve"> 54200000  </t>
  </si>
  <si>
    <t xml:space="preserve"> 56100000  </t>
  </si>
  <si>
    <t>397.76</t>
  </si>
  <si>
    <t xml:space="preserve"> 21010000  </t>
  </si>
  <si>
    <t>เงินรับฝากอื่น ๆ</t>
  </si>
  <si>
    <t xml:space="preserve"> 21040099  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</si>
  <si>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</si>
  <si>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</si>
  <si>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</si>
  <si>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</si>
  <si>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</si>
  <si>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</si>
  <si>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</si>
  <si>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</si>
  <si>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</si>
  <si>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</si>
  <si>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</si>
  <si>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</si>
  <si>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</si>
  <si>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</si>
  <si>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</si>
  <si>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</si>
  <si>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</si>
  <si>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</si>
  <si>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</si>
  <si>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</si>
  <si>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</si>
  <si>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21040099  </t>
  </si>
  <si>
    <t>เงินรับฝากอื่นๆ เงินประกันสัญญา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</si>
  <si>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</si>
  <si>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</si>
  <si>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</si>
  <si>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</si>
  <si>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</si>
  <si>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</si>
  <si>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</si>
  <si>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</si>
  <si>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</si>
  <si>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</si>
  <si>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</si>
  <si>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</si>
  <si>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</si>
  <si>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</si>
  <si>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</si>
  <si>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</si>
  <si>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</si>
  <si>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</si>
  <si>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</si>
  <si>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</si>
  <si>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</si>
  <si>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</si>
  <si>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</si>
  <si>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</si>
  <si>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</si>
  <si>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</si>
  <si>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</si>
  <si>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</si>
  <si>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</si>
  <si>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</si>
  <si>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</si>
  <si>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</si>
  <si>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</si>
  <si>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</si>
  <si>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</si>
  <si>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</si>
  <si>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</si>
  <si>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</si>
  <si>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</si>
  <si>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</si>
  <si>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</si>
  <si>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</si>
  <si>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</si>
  <si>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</si>
  <si>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</si>
  <si>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</si>
  <si>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</si>
  <si>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</si>
  <si>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</si>
  <si>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</si>
  <si>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</si>
  <si>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</si>
  <si>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</si>
  <si>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</si>
  <si>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</si>
  <si>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</si>
  <si>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</si>
  <si>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</si>
  <si>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</si>
  <si>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</si>
  <si>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</si>
  <si>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</si>
  <si>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</si>
  <si>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</si>
  <si>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</si>
  <si>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</si>
  <si>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</si>
  <si>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</si>
  <si>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</si>
  <si>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</si>
  <si>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</si>
  <si>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</si>
  <si>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</si>
  <si>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</si>
  <si>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</si>
  <si>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</si>
  <si>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</si>
  <si>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</si>
  <si>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</si>
  <si>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</si>
  <si>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</si>
  <si>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</si>
  <si>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</si>
  <si>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</si>
  <si>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</si>
  <si>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</si>
  <si>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</si>
  <si>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</si>
  <si>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</si>
  <si>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</si>
  <si>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</si>
  <si>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</si>
  <si>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</si>
  <si>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</si>
  <si>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</si>
  <si>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</si>
  <si>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</si>
  <si>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กระดาษทำการกระทบยอดงบประมาณคงเหลือ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</si>
  <si>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</si>
  <si>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</si>
  <si>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</si>
  <si>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</si>
  <si>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</si>
  <si>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</si>
  <si>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</si>
  <si>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</si>
  <si>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</si>
  <si>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</si>
  <si>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</si>
  <si>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</si>
  <si>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</si>
  <si>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</si>
  <si>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</si>
  <si>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</si>
  <si>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</si>
  <si>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</si>
  <si>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</si>
  <si>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</si>
  <si>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</si>
  <si>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</si>
  <si>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</si>
  <si>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</si>
  <si>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</si>
  <si>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</si>
  <si>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</si>
  <si>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</si>
  <si>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</si>
  <si>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</si>
  <si>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</si>
  <si>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</si>
  <si>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</si>
  <si>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</si>
  <si>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</si>
  <si>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</si>
  <si>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</si>
  <si>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</si>
  <si>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</si>
  <si>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</si>
  <si>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</si>
  <si>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</si>
  <si>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</si>
  <si>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</si>
  <si>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</si>
  <si>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</si>
  <si>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</si>
  <si>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</si>
  <si>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</si>
  <si>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</si>
  <si>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</si>
  <si>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</si>
  <si>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</si>
  <si>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</si>
  <si>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</si>
  <si>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</si>
  <si>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</si>
  <si>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</si>
  <si>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</si>
  <si>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</si>
  <si>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</si>
  <si>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</si>
  <si>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</si>
  <si>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</si>
  <si>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</si>
  <si>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เงินอุดหนุนองค์กรปกครองส่วนท้องถิ่น</t>
  </si>
  <si>
    <t>5610100</t>
  </si>
  <si>
    <t>เงินอุดหนุนส่วนราชการ</t>
  </si>
  <si>
    <t>5610200</t>
  </si>
  <si>
    <t>420000</t>
  </si>
  <si>
    <t>อาคารต่าง ๆ</t>
  </si>
  <si>
    <t>5420700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</si>
  <si>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</si>
  <si>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</si>
  <si>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</si>
  <si>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</si>
  <si>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</si>
  <si>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</si>
  <si>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เงินสมทบกองทุนบำเหน็จบำนาญข้าราชการส่วนท้องถิ่น (กบท.)</t>
  </si>
  <si>
    <t>5120100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</si>
  <si>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</si>
  <si>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</si>
  <si>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</si>
  <si>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</si>
  <si>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3/2560</t>
  </si>
  <si>
    <t>2/2560</t>
  </si>
  <si>
    <t>10/2560</t>
  </si>
  <si>
    <t>กลุ่มเกษตรกรบ้านละลม หมู่ 4</t>
  </si>
  <si>
    <t>8/2560</t>
  </si>
  <si>
    <t>กลุ่มทำไร่มันสำปะหลัง หมู่ 12</t>
  </si>
  <si>
    <t>11/2560</t>
  </si>
  <si>
    <t>กลุ่มปลูกมันสำปะหลัง หมู่ที่ 9</t>
  </si>
  <si>
    <t>4/2560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</si>
  <si>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</si>
  <si>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</si>
  <si>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</si>
  <si>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</si>
  <si>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</si>
  <si>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</si>
  <si>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</si>
  <si>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</si>
  <si>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</si>
  <si>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</si>
  <si>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</si>
  <si>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</si>
  <si>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</si>
  <si>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</si>
  <si>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</si>
  <si>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</si>
  <si>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</si>
  <si>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</si>
  <si>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</si>
  <si>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</si>
  <si>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</si>
  <si>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</si>
  <si>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 xml:space="preserve"> 11045000  </t>
  </si>
  <si>
    <t>6,090.25</t>
  </si>
  <si>
    <t xml:space="preserve"> 21040004  </t>
  </si>
  <si>
    <t>ค่าธรรมเนียมเกี่ยวกับใบอนุญาตการขายสุรา</t>
  </si>
  <si>
    <t xml:space="preserve">41210004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</si>
  <si>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</si>
  <si>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</si>
  <si>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</si>
  <si>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</si>
  <si>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</si>
  <si>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</si>
  <si>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</si>
  <si>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</si>
  <si>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</si>
  <si>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</si>
  <si>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</si>
  <si>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</si>
  <si>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</si>
  <si>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</si>
  <si>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</si>
  <si>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</si>
  <si>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</si>
  <si>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</si>
  <si>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56100000  </t>
  </si>
  <si>
    <t>1/2561</t>
  </si>
  <si>
    <t>กลุ่มเกษตรกรปลูกมันสำปะหลัง หมู่ที่ 4</t>
  </si>
  <si>
    <t>2/2561</t>
  </si>
  <si>
    <t>กลุ่มเกษตรกรปลูกมันสำปะหลัง หมู่ที่ 8</t>
  </si>
  <si>
    <t>1,500.00</t>
  </si>
  <si>
    <t xml:space="preserve"> 21040008  </t>
  </si>
  <si>
    <t>600.00</t>
  </si>
  <si>
    <t xml:space="preserve"> 21040016  </t>
  </si>
  <si>
    <t>994,651.24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</si>
  <si>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</si>
  <si>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</si>
  <si>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</si>
  <si>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</si>
  <si>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ภาษีธุรกิจเฉพาะ</t>
  </si>
  <si>
    <t xml:space="preserve">42100005  </t>
  </si>
  <si>
    <t xml:space="preserve">           (นางภัทรวดี  ป้อมกระโทก)                                                        (นางพัฒนา  เหมือนจิตต์)</t>
  </si>
  <si>
    <t xml:space="preserve">  นักวิชาการเงินและบัญชีชำนาญการ                                                      ผู้อำนวยการกองคลัง</t>
  </si>
  <si>
    <t xml:space="preserve">                                                             ผู้จัดทำ                                                                               ผู้สอบทาน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</si>
  <si>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</si>
  <si>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2.  ค่าเช่าหรือบริการสถานที่</t>
  </si>
  <si>
    <t xml:space="preserve">          จ่ายเงินสะสม</t>
  </si>
  <si>
    <t>ค่าภาคหลวงแร่</t>
  </si>
  <si>
    <t>585.00</t>
  </si>
  <si>
    <t>6,843.00</t>
  </si>
  <si>
    <t>8,589.60</t>
  </si>
  <si>
    <t xml:space="preserve"> 21040005  </t>
  </si>
  <si>
    <t>เงินสด</t>
  </si>
  <si>
    <t xml:space="preserve">11011000  </t>
  </si>
  <si>
    <t>ภาษีโรงเรือนและที่ดิน</t>
  </si>
  <si>
    <t xml:space="preserve">41100001  </t>
  </si>
  <si>
    <t>ค่าธรรมเนียมอื่น ๆ</t>
  </si>
  <si>
    <t xml:space="preserve">41219999  </t>
  </si>
  <si>
    <t>ค่าใบอนุญาตรับทำการเก็บ ขน สิ่งปฏิกูล หรือมูลฝอย</t>
  </si>
  <si>
    <t xml:space="preserve">41230001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</si>
  <si>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</si>
  <si>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</si>
  <si>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ค่าขายทอดตลาดทรัพย์สิน</t>
  </si>
  <si>
    <t xml:space="preserve">41600001  </t>
  </si>
  <si>
    <t xml:space="preserve">42100012  </t>
  </si>
  <si>
    <t>กลุ่มทำเครื่องปั้นดินเผา หมู่ 10</t>
  </si>
  <si>
    <t>11. ค่าธรรมเนียมอื่น ๆ</t>
  </si>
  <si>
    <t>412199</t>
  </si>
  <si>
    <t>เงินรับฝากอื่นๆ ค่าปรับสภาพแวดล้อมที่อยู่อาศัยสำหรับคนพิการ</t>
  </si>
  <si>
    <t>ค่าปรับการผิดสัญญา</t>
  </si>
  <si>
    <t xml:space="preserve">41220010  </t>
  </si>
  <si>
    <t>กระดาษทำการกระทบยอดรายจ่ายตามงบประมาณ (จ่ายจากเงินรายรับ)</t>
  </si>
  <si>
    <t>รายจ่ายตามข้อผูกพัน</t>
  </si>
  <si>
    <t>5111100</t>
  </si>
  <si>
    <t>รวมทั้งสิ้นตั้งแต่ต้นปี</t>
  </si>
  <si>
    <t>646,520.00</t>
  </si>
  <si>
    <t>1,185,400.00</t>
  </si>
  <si>
    <t>2,308,000.00</t>
  </si>
  <si>
    <t>376,600.00</t>
  </si>
  <si>
    <t>32,069,223.97</t>
  </si>
  <si>
    <t>กระดาษทำการกระทบยอดรายจ่าย (จ่ายจากเงินสะสม)</t>
  </si>
  <si>
    <t>เงินอุดหนุนเอกชน</t>
  </si>
  <si>
    <t>5610300</t>
  </si>
  <si>
    <t>19 ก.พ. 61</t>
  </si>
  <si>
    <t>กลุ่มทำหินทราย หมู่ 3</t>
  </si>
  <si>
    <t>ปีงบประมาณ 2561 ประจำเดือน มีนาคม</t>
  </si>
  <si>
    <t>502,212.00</t>
  </si>
  <si>
    <t>436,293.00</t>
  </si>
  <si>
    <t>102,237.00</t>
  </si>
  <si>
    <t>44,938.60</t>
  </si>
  <si>
    <t>111,290.36</t>
  </si>
  <si>
    <t>28,218.49</t>
  </si>
  <si>
    <t>8,074,283.54</t>
  </si>
  <si>
    <t>1,578,366.05</t>
  </si>
  <si>
    <t>10,644,427.00</t>
  </si>
  <si>
    <t>2,475.00</t>
  </si>
  <si>
    <t>19,436,534.90</t>
  </si>
  <si>
    <t>2,090,291.14</t>
  </si>
  <si>
    <t>5,132,900.00</t>
  </si>
  <si>
    <t>873,900.00</t>
  </si>
  <si>
    <t>1,342.00</t>
  </si>
  <si>
    <t>689.00</t>
  </si>
  <si>
    <t>461,300.00</t>
  </si>
  <si>
    <t>59,600.00</t>
  </si>
  <si>
    <t>35,381.22</t>
  </si>
  <si>
    <t>9,339.73</t>
  </si>
  <si>
    <t>164,050.00</t>
  </si>
  <si>
    <t>109,100.00</t>
  </si>
  <si>
    <t>40,594.00</t>
  </si>
  <si>
    <t>1,549,753.94</t>
  </si>
  <si>
    <t>259,527.50</t>
  </si>
  <si>
    <t>4,677.58</t>
  </si>
  <si>
    <t>1,993.58</t>
  </si>
  <si>
    <t>22,705.00</t>
  </si>
  <si>
    <t>1,280.00</t>
  </si>
  <si>
    <t>7,543.43</t>
  </si>
  <si>
    <t>3,685.00</t>
  </si>
  <si>
    <t>612.44</t>
  </si>
  <si>
    <t>204.00</t>
  </si>
  <si>
    <t>7,426,949.86</t>
  </si>
  <si>
    <t>1,326,161.81</t>
  </si>
  <si>
    <t>26,863,484.76</t>
  </si>
  <si>
    <t>3,416,452.95</t>
  </si>
  <si>
    <t>5,418,840.08</t>
  </si>
  <si>
    <t>851,543.00</t>
  </si>
  <si>
    <t>1,371,960.00</t>
  </si>
  <si>
    <t>3,810,668.00</t>
  </si>
  <si>
    <t>195,108.00</t>
  </si>
  <si>
    <t>29,600.00</t>
  </si>
  <si>
    <t>1,128,680.96</t>
  </si>
  <si>
    <t>276,327.00</t>
  </si>
  <si>
    <t>740,618.26</t>
  </si>
  <si>
    <t>118,231.60</t>
  </si>
  <si>
    <t>115,645.18</t>
  </si>
  <si>
    <t>18,661.80</t>
  </si>
  <si>
    <t>960,196.00</t>
  </si>
  <si>
    <t>66,436.00</t>
  </si>
  <si>
    <t>13,741,716.48</t>
  </si>
  <si>
    <t>2,235,979.40</t>
  </si>
  <si>
    <t>801,700.00</t>
  </si>
  <si>
    <t>142,250.00</t>
  </si>
  <si>
    <t>52,275.00</t>
  </si>
  <si>
    <t>42,062.25</t>
  </si>
  <si>
    <t>1,099,613.00</t>
  </si>
  <si>
    <t>484,204.00</t>
  </si>
  <si>
    <t>9,423,393.01</t>
  </si>
  <si>
    <t>1,615,169.23</t>
  </si>
  <si>
    <t>23,165,109.49</t>
  </si>
  <si>
    <t>3,851,148.63</t>
  </si>
  <si>
    <t>3,698,375.27</t>
  </si>
  <si>
    <t>-434,695.68</t>
  </si>
  <si>
    <t>31,634,528.29</t>
  </si>
  <si>
    <t>ณ วันที่ 31 มีนาคม 2561</t>
  </si>
  <si>
    <t>ภาษีป้าย</t>
  </si>
  <si>
    <t xml:space="preserve">41100003  </t>
  </si>
  <si>
    <t>ประจำเดือน มีนาคม  ปีงบประมาณ   พ.ศ. 2561</t>
  </si>
  <si>
    <t>ประจำเดือน  มีนาคม ปีงบประมาณ พ.ศ.  2561</t>
  </si>
  <si>
    <t>ประจำเดือน มีนาคม ปีงบประมาณ พ.ศ. 2561</t>
  </si>
  <si>
    <t>ประจำเดือน มีนาคม ปีงบประมาณ พ.ศ.  2561</t>
  </si>
  <si>
    <t xml:space="preserve">  ประกอบงบทดลอง  ณ  วันที่    31  มีนาคม  2561</t>
  </si>
  <si>
    <t>3/2561</t>
  </si>
  <si>
    <t>กลุ่มปลูกข้าวหอมมะลิ หมู่ที่ 9</t>
  </si>
  <si>
    <t>4/2561</t>
  </si>
  <si>
    <t>กลุ่มเกษตรกรปลูกมันสำปะหลัง บ้านกุดจอกน้อย หมู่ที่ 6</t>
  </si>
  <si>
    <t>5/2561</t>
  </si>
  <si>
    <t>กลุ่มเกษตรกรปลูกอ้อย หมู่ 5 บ้านสระตะหมก</t>
  </si>
  <si>
    <t>งบทดลอง</t>
  </si>
  <si>
    <t>หมายเหตุ 1  ประกอบงบทดลอง  ณ  วันที่    31  มีนาคม  2561</t>
  </si>
  <si>
    <t>ยอดเงินคงเหลือตามรายงานธนาคาร ณ วันที่  31  มีนาคม  2561</t>
  </si>
  <si>
    <t>24120364</t>
  </si>
  <si>
    <t>30 มี.ค. 61</t>
  </si>
  <si>
    <t>ยอดเงินคงเหลือตามบัญชี  ณ  วันที่  31  มีนาคม  2561</t>
  </si>
  <si>
    <t>(ลงชื่อ)...................................................วันที่  31  มีนาคม  2561</t>
  </si>
  <si>
    <t>(ลงชื่อ).................................วันที่  31  มีนาคม  2561</t>
  </si>
  <si>
    <t>2  มี.ค.  61</t>
  </si>
  <si>
    <t>10074087</t>
  </si>
  <si>
    <t>19 มี.ค. 61</t>
  </si>
  <si>
    <t>10074118</t>
  </si>
  <si>
    <t>10080246</t>
  </si>
  <si>
    <t>10080247</t>
  </si>
  <si>
    <t>10080248</t>
  </si>
  <si>
    <t>10080249</t>
  </si>
  <si>
    <t>10080250</t>
  </si>
  <si>
    <t>10080251</t>
  </si>
  <si>
    <t>(ลงชื่อ)...................................................วันที่ 31  มีนาคม  2561</t>
  </si>
  <si>
    <t>(ลงชื่อ)..................................วันที่  31  มีนาคม  2561</t>
  </si>
  <si>
    <t>ณ วันที่  31  มีนาคม  2561</t>
  </si>
  <si>
    <t>วันที่  1  มีนาคม  2561  ถึง   31  มีนาคม  2561</t>
  </si>
  <si>
    <t>ค่าตอบแทนผู้ปฏิบัติราชการอันเป็นประโยชน์แก่ อปท.</t>
  </si>
  <si>
    <t xml:space="preserve">           นักวิชาการเงินและบัญชีชำนาญการ                                                   ผู้อำนวยการกองคลัง</t>
  </si>
  <si>
    <t>u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</si>
</sst>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100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b/>
      <sz val="8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18"/>
      <name val="Microsoft Sans Serif"/>
      <family val="0"/>
    </font>
    <font>
      <b/>
      <u val="single"/>
      <sz val="10"/>
      <color indexed="8"/>
      <name val="Microsoft Sans Serif"/>
      <family val="0"/>
    </font>
    <font>
      <sz val="1"/>
      <color indexed="8"/>
      <name val="Arial"/>
      <family val="0"/>
    </font>
    <font>
      <b/>
      <sz val="9"/>
      <color indexed="8"/>
      <name val="Microsoft Sans Serif"/>
      <family val="2"/>
    </font>
    <font>
      <sz val="9"/>
      <name val="Tahoma"/>
      <family val="2"/>
    </font>
    <font>
      <sz val="9"/>
      <color indexed="8"/>
      <name val="Microsoft Sans Serif"/>
      <family val="2"/>
    </font>
    <font>
      <b/>
      <sz val="9"/>
      <color indexed="62"/>
      <name val="Microsoft Sans Serif"/>
      <family val="2"/>
    </font>
    <font>
      <b/>
      <sz val="9"/>
      <color indexed="12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b/>
      <i/>
      <sz val="9"/>
      <color indexed="62"/>
      <name val="Microsoft Sans Serif"/>
      <family val="2"/>
    </font>
    <font>
      <b/>
      <i/>
      <sz val="9"/>
      <color indexed="12"/>
      <name val="Microsoft Sans Serif"/>
      <family val="2"/>
    </font>
    <font>
      <b/>
      <sz val="9"/>
      <color indexed="48"/>
      <name val="Microsoft Sans Serif"/>
      <family val="2"/>
    </font>
    <font>
      <b/>
      <i/>
      <sz val="9"/>
      <color indexed="4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b/>
      <sz val="8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sz val="1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0"/>
      <color rgb="FF00008B"/>
      <name val="Microsoft Sans Serif"/>
      <family val="0"/>
    </font>
    <font>
      <sz val="1"/>
      <color rgb="FF000000"/>
      <name val="Arial"/>
      <family val="0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b/>
      <sz val="9"/>
      <color rgb="FF483D8B"/>
      <name val="Microsoft Sans Serif"/>
      <family val="2"/>
    </font>
    <font>
      <b/>
      <sz val="9"/>
      <color rgb="FF0000FF"/>
      <name val="Microsoft Sans Serif"/>
      <family val="2"/>
    </font>
    <font>
      <b/>
      <sz val="11"/>
      <color rgb="FF000000"/>
      <name val="Microsoft Sans Serif"/>
      <family val="2"/>
    </font>
    <font>
      <sz val="11"/>
      <color rgb="FF000000"/>
      <name val="Microsoft Sans Serif"/>
      <family val="2"/>
    </font>
    <font>
      <b/>
      <i/>
      <sz val="9"/>
      <color rgb="FF483D8B"/>
      <name val="Microsoft Sans Serif"/>
      <family val="2"/>
    </font>
    <font>
      <b/>
      <i/>
      <sz val="9"/>
      <color rgb="FF0000FF"/>
      <name val="Microsoft Sans Serif"/>
      <family val="2"/>
    </font>
    <font>
      <b/>
      <sz val="9"/>
      <color rgb="FF4169E1"/>
      <name val="Microsoft Sans Serif"/>
      <family val="2"/>
    </font>
    <font>
      <b/>
      <i/>
      <sz val="9"/>
      <color rgb="FF4169E1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/>
      <right/>
      <top/>
      <bottom style="thin">
        <color rgb="FFD3D3D3"/>
      </bottom>
    </border>
    <border>
      <left style="thin">
        <color rgb="FFA9A9A9"/>
      </left>
      <right style="thin">
        <color rgb="FFA9A9A9"/>
      </right>
      <top/>
      <bottom/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D3D3D3"/>
      </top>
      <bottom/>
    </border>
    <border>
      <left/>
      <right style="thin">
        <color rgb="FFA9A9A9"/>
      </right>
      <top style="thin">
        <color rgb="FFD3D3D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5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3" fontId="14" fillId="0" borderId="11" xfId="0" applyNumberFormat="1" applyFont="1" applyBorder="1" applyAlignment="1">
      <alignment/>
    </xf>
    <xf numFmtId="15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26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5" fillId="0" borderId="0" xfId="0" applyFont="1" applyFill="1" applyBorder="1" applyAlignment="1">
      <alignment/>
    </xf>
    <xf numFmtId="0" fontId="76" fillId="0" borderId="29" xfId="0" applyNumberFormat="1" applyFont="1" applyFill="1" applyBorder="1" applyAlignment="1">
      <alignment horizontal="center" vertical="center" wrapText="1" readingOrder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15" fillId="35" borderId="32" xfId="0" applyNumberFormat="1" applyFont="1" applyFill="1" applyBorder="1" applyAlignment="1">
      <alignment vertical="top" wrapText="1"/>
    </xf>
    <xf numFmtId="0" fontId="15" fillId="35" borderId="33" xfId="0" applyNumberFormat="1" applyFont="1" applyFill="1" applyBorder="1" applyAlignment="1">
      <alignment vertical="top" wrapText="1"/>
    </xf>
    <xf numFmtId="0" fontId="77" fillId="36" borderId="34" xfId="0" applyNumberFormat="1" applyFont="1" applyFill="1" applyBorder="1" applyAlignment="1">
      <alignment vertical="top" wrapText="1" readingOrder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35" xfId="0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78" fillId="36" borderId="34" xfId="0" applyNumberFormat="1" applyFont="1" applyFill="1" applyBorder="1" applyAlignment="1">
      <alignment vertical="top" wrapText="1" readingOrder="1"/>
    </xf>
    <xf numFmtId="241" fontId="79" fillId="0" borderId="29" xfId="0" applyNumberFormat="1" applyFont="1" applyFill="1" applyBorder="1" applyAlignment="1">
      <alignment horizontal="right" vertical="center" wrapText="1" readingOrder="1"/>
    </xf>
    <xf numFmtId="241" fontId="80" fillId="0" borderId="29" xfId="0" applyNumberFormat="1" applyFont="1" applyFill="1" applyBorder="1" applyAlignment="1">
      <alignment vertical="top" wrapText="1" readingOrder="1"/>
    </xf>
    <xf numFmtId="0" fontId="15" fillId="35" borderId="36" xfId="0" applyNumberFormat="1" applyFont="1" applyFill="1" applyBorder="1" applyAlignment="1">
      <alignment vertical="top" wrapText="1"/>
    </xf>
    <xf numFmtId="241" fontId="76" fillId="0" borderId="29" xfId="0" applyNumberFormat="1" applyFont="1" applyFill="1" applyBorder="1" applyAlignment="1">
      <alignment horizontal="right" vertical="center" wrapText="1" readingOrder="1"/>
    </xf>
    <xf numFmtId="241" fontId="81" fillId="0" borderId="29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94" fontId="8" fillId="0" borderId="16" xfId="33" applyFont="1" applyBorder="1" applyAlignment="1">
      <alignment/>
    </xf>
    <xf numFmtId="0" fontId="77" fillId="0" borderId="37" xfId="0" applyNumberFormat="1" applyFont="1" applyFill="1" applyBorder="1" applyAlignment="1">
      <alignment horizontal="right" vertical="center" wrapText="1" readingOrder="1"/>
    </xf>
    <xf numFmtId="0" fontId="77" fillId="0" borderId="38" xfId="0" applyNumberFormat="1" applyFont="1" applyFill="1" applyBorder="1" applyAlignment="1">
      <alignment horizontal="right" vertical="center" wrapText="1" readingOrder="1"/>
    </xf>
    <xf numFmtId="0" fontId="77" fillId="35" borderId="29" xfId="0" applyNumberFormat="1" applyFont="1" applyFill="1" applyBorder="1" applyAlignment="1">
      <alignment horizontal="center" vertical="center" wrapText="1" readingOrder="1"/>
    </xf>
    <xf numFmtId="0" fontId="77" fillId="35" borderId="29" xfId="0" applyNumberFormat="1" applyFont="1" applyFill="1" applyBorder="1" applyAlignment="1">
      <alignment horizontal="center" vertical="center" wrapText="1" readingOrder="1"/>
    </xf>
    <xf numFmtId="0" fontId="77" fillId="35" borderId="39" xfId="0" applyNumberFormat="1" applyFont="1" applyFill="1" applyBorder="1" applyAlignment="1">
      <alignment horizontal="center" vertical="center" wrapText="1" readingOrder="1"/>
    </xf>
    <xf numFmtId="0" fontId="77" fillId="35" borderId="40" xfId="0" applyNumberFormat="1" applyFont="1" applyFill="1" applyBorder="1" applyAlignment="1">
      <alignment horizontal="center" vertical="center" wrapText="1" readingOrder="1"/>
    </xf>
    <xf numFmtId="0" fontId="78" fillId="0" borderId="29" xfId="0" applyNumberFormat="1" applyFont="1" applyFill="1" applyBorder="1" applyAlignment="1">
      <alignment horizontal="right" vertical="center" wrapText="1" readingOrder="1"/>
    </xf>
    <xf numFmtId="240" fontId="78" fillId="0" borderId="29" xfId="0" applyNumberFormat="1" applyFont="1" applyFill="1" applyBorder="1" applyAlignment="1">
      <alignment horizontal="right" vertical="center" wrapText="1" readingOrder="1"/>
    </xf>
    <xf numFmtId="0" fontId="77" fillId="0" borderId="29" xfId="0" applyNumberFormat="1" applyFont="1" applyFill="1" applyBorder="1" applyAlignment="1">
      <alignment vertical="center" wrapText="1" readingOrder="1"/>
    </xf>
    <xf numFmtId="0" fontId="77" fillId="0" borderId="29" xfId="0" applyNumberFormat="1" applyFont="1" applyFill="1" applyBorder="1" applyAlignment="1">
      <alignment horizontal="right" vertical="center" wrapText="1" readingOrder="1"/>
    </xf>
    <xf numFmtId="0" fontId="77" fillId="0" borderId="38" xfId="0" applyNumberFormat="1" applyFont="1" applyFill="1" applyBorder="1" applyAlignment="1">
      <alignment horizontal="left" vertical="center" wrapText="1" readingOrder="1"/>
    </xf>
    <xf numFmtId="0" fontId="78" fillId="0" borderId="38" xfId="0" applyNumberFormat="1" applyFont="1" applyFill="1" applyBorder="1" applyAlignment="1">
      <alignment vertical="center" wrapText="1" readingOrder="1"/>
    </xf>
    <xf numFmtId="0" fontId="82" fillId="0" borderId="41" xfId="0" applyNumberFormat="1" applyFont="1" applyFill="1" applyBorder="1" applyAlignment="1">
      <alignment horizontal="right" vertical="center" wrapText="1" readingOrder="1"/>
    </xf>
    <xf numFmtId="0" fontId="82" fillId="0" borderId="42" xfId="0" applyNumberFormat="1" applyFont="1" applyFill="1" applyBorder="1" applyAlignment="1">
      <alignment horizontal="right" vertical="center" wrapText="1" readingOrder="1"/>
    </xf>
    <xf numFmtId="0" fontId="83" fillId="0" borderId="41" xfId="0" applyNumberFormat="1" applyFont="1" applyFill="1" applyBorder="1" applyAlignment="1">
      <alignment horizontal="right" vertical="center" wrapText="1" readingOrder="1"/>
    </xf>
    <xf numFmtId="0" fontId="83" fillId="0" borderId="42" xfId="0" applyNumberFormat="1" applyFont="1" applyFill="1" applyBorder="1" applyAlignment="1">
      <alignment horizontal="righ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84" fillId="37" borderId="29" xfId="0" applyNumberFormat="1" applyFont="1" applyFill="1" applyBorder="1" applyAlignment="1">
      <alignment vertical="top" wrapText="1" readingOrder="1"/>
    </xf>
    <xf numFmtId="241" fontId="78" fillId="0" borderId="29" xfId="0" applyNumberFormat="1" applyFont="1" applyFill="1" applyBorder="1" applyAlignment="1">
      <alignment horizontal="right" vertical="top" wrapText="1" readingOrder="1"/>
    </xf>
    <xf numFmtId="0" fontId="77" fillId="35" borderId="43" xfId="0" applyNumberFormat="1" applyFont="1" applyFill="1" applyBorder="1" applyAlignment="1">
      <alignment horizontal="center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78" fillId="35" borderId="43" xfId="0" applyNumberFormat="1" applyFont="1" applyFill="1" applyBorder="1" applyAlignment="1">
      <alignment horizontal="center" vertical="center" wrapText="1" readingOrder="1"/>
    </xf>
    <xf numFmtId="241" fontId="79" fillId="0" borderId="29" xfId="0" applyNumberFormat="1" applyFont="1" applyFill="1" applyBorder="1" applyAlignment="1">
      <alignment horizontal="right" vertical="top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78" fillId="0" borderId="34" xfId="0" applyNumberFormat="1" applyFont="1" applyFill="1" applyBorder="1" applyAlignment="1">
      <alignment vertical="top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7" fillId="35" borderId="43" xfId="0" applyNumberFormat="1" applyFont="1" applyFill="1" applyBorder="1" applyAlignment="1">
      <alignment horizontal="center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241" fontId="76" fillId="0" borderId="29" xfId="0" applyNumberFormat="1" applyFont="1" applyFill="1" applyBorder="1" applyAlignment="1">
      <alignment horizontal="right" vertical="center" wrapText="1" readingOrder="1"/>
    </xf>
    <xf numFmtId="0" fontId="15" fillId="0" borderId="47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0" fontId="15" fillId="0" borderId="46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15" fillId="37" borderId="40" xfId="0" applyNumberFormat="1" applyFont="1" applyFill="1" applyBorder="1" applyAlignment="1">
      <alignment vertical="top" wrapText="1"/>
    </xf>
    <xf numFmtId="241" fontId="79" fillId="0" borderId="29" xfId="0" applyNumberFormat="1" applyFont="1" applyFill="1" applyBorder="1" applyAlignment="1">
      <alignment horizontal="right" vertical="top" wrapText="1" readingOrder="1"/>
    </xf>
    <xf numFmtId="0" fontId="76" fillId="0" borderId="0" xfId="0" applyNumberFormat="1" applyFont="1" applyFill="1" applyBorder="1" applyAlignment="1">
      <alignment horizontal="right" vertical="top" wrapText="1" readingOrder="1"/>
    </xf>
    <xf numFmtId="241" fontId="76" fillId="0" borderId="29" xfId="0" applyNumberFormat="1" applyFont="1" applyFill="1" applyBorder="1" applyAlignment="1">
      <alignment horizontal="right" vertical="center" wrapText="1" readingOrder="1"/>
    </xf>
    <xf numFmtId="0" fontId="15" fillId="0" borderId="38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77" fillId="0" borderId="40" xfId="0" applyNumberFormat="1" applyFont="1" applyFill="1" applyBorder="1" applyAlignment="1">
      <alignment horizontal="right" vertical="center" wrapText="1" readingOrder="1"/>
    </xf>
    <xf numFmtId="0" fontId="15" fillId="0" borderId="36" xfId="0" applyNumberFormat="1" applyFont="1" applyFill="1" applyBorder="1" applyAlignment="1">
      <alignment vertical="top" wrapText="1"/>
    </xf>
    <xf numFmtId="0" fontId="15" fillId="0" borderId="33" xfId="0" applyNumberFormat="1" applyFont="1" applyFill="1" applyBorder="1" applyAlignment="1">
      <alignment vertical="top" wrapText="1"/>
    </xf>
    <xf numFmtId="241" fontId="81" fillId="0" borderId="29" xfId="0" applyNumberFormat="1" applyFont="1" applyFill="1" applyBorder="1" applyAlignment="1">
      <alignment horizontal="right" vertical="center" wrapText="1" readingOrder="1"/>
    </xf>
    <xf numFmtId="0" fontId="76" fillId="0" borderId="29" xfId="0" applyNumberFormat="1" applyFont="1" applyFill="1" applyBorder="1" applyAlignment="1">
      <alignment vertical="center" wrapText="1" readingOrder="1"/>
    </xf>
    <xf numFmtId="0" fontId="78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77" fillId="35" borderId="29" xfId="0" applyNumberFormat="1" applyFont="1" applyFill="1" applyBorder="1" applyAlignment="1">
      <alignment horizontal="center" vertical="center" wrapText="1" readingOrder="1"/>
    </xf>
    <xf numFmtId="0" fontId="85" fillId="0" borderId="0" xfId="0" applyNumberFormat="1" applyFont="1" applyFill="1" applyBorder="1" applyAlignment="1">
      <alignment horizontal="center" vertical="top" wrapText="1" readingOrder="1"/>
    </xf>
    <xf numFmtId="0" fontId="86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8" fillId="0" borderId="29" xfId="0" applyNumberFormat="1" applyFont="1" applyFill="1" applyBorder="1" applyAlignment="1">
      <alignment horizontal="right" vertical="center" wrapText="1" readingOrder="1"/>
    </xf>
    <xf numFmtId="0" fontId="78" fillId="0" borderId="29" xfId="0" applyNumberFormat="1" applyFont="1" applyFill="1" applyBorder="1" applyAlignment="1">
      <alignment horizontal="center" vertical="center" wrapText="1" readingOrder="1"/>
    </xf>
    <xf numFmtId="0" fontId="76" fillId="0" borderId="0" xfId="0" applyNumberFormat="1" applyFont="1" applyFill="1" applyBorder="1" applyAlignment="1">
      <alignment vertical="top" wrapText="1" readingOrder="1"/>
    </xf>
    <xf numFmtId="0" fontId="77" fillId="35" borderId="39" xfId="0" applyNumberFormat="1" applyFont="1" applyFill="1" applyBorder="1" applyAlignment="1">
      <alignment horizontal="center" vertical="center" wrapText="1" readingOrder="1"/>
    </xf>
    <xf numFmtId="0" fontId="15" fillId="0" borderId="46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77" fillId="35" borderId="40" xfId="0" applyNumberFormat="1" applyFont="1" applyFill="1" applyBorder="1" applyAlignment="1">
      <alignment horizontal="center" vertical="center" wrapText="1" readingOrder="1"/>
    </xf>
    <xf numFmtId="0" fontId="78" fillId="0" borderId="29" xfId="0" applyNumberFormat="1" applyFont="1" applyFill="1" applyBorder="1" applyAlignment="1">
      <alignment vertical="center" wrapText="1" readingOrder="1"/>
    </xf>
    <xf numFmtId="0" fontId="77" fillId="0" borderId="29" xfId="0" applyNumberFormat="1" applyFont="1" applyFill="1" applyBorder="1" applyAlignment="1">
      <alignment horizontal="right" vertical="center" wrapText="1" readingOrder="1"/>
    </xf>
    <xf numFmtId="0" fontId="87" fillId="0" borderId="29" xfId="0" applyNumberFormat="1" applyFont="1" applyFill="1" applyBorder="1" applyAlignment="1">
      <alignment horizontal="center" vertical="center" wrapText="1" readingOrder="1"/>
    </xf>
    <xf numFmtId="0" fontId="77" fillId="0" borderId="29" xfId="0" applyNumberFormat="1" applyFont="1" applyFill="1" applyBorder="1" applyAlignment="1">
      <alignment horizontal="center" vertical="center" wrapText="1" readingOrder="1"/>
    </xf>
    <xf numFmtId="0" fontId="78" fillId="0" borderId="37" xfId="0" applyNumberFormat="1" applyFont="1" applyFill="1" applyBorder="1" applyAlignment="1">
      <alignment vertical="center" wrapText="1" readingOrder="1"/>
    </xf>
    <xf numFmtId="0" fontId="77" fillId="0" borderId="37" xfId="0" applyNumberFormat="1" applyFont="1" applyFill="1" applyBorder="1" applyAlignment="1">
      <alignment horizontal="right" vertical="center" wrapText="1" readingOrder="1"/>
    </xf>
    <xf numFmtId="0" fontId="83" fillId="0" borderId="41" xfId="0" applyNumberFormat="1" applyFont="1" applyFill="1" applyBorder="1" applyAlignment="1">
      <alignment horizontal="right" vertical="center" wrapText="1" readingOrder="1"/>
    </xf>
    <xf numFmtId="0" fontId="15" fillId="0" borderId="42" xfId="0" applyNumberFormat="1" applyFont="1" applyFill="1" applyBorder="1" applyAlignment="1">
      <alignment vertical="top" wrapText="1"/>
    </xf>
    <xf numFmtId="0" fontId="15" fillId="0" borderId="51" xfId="0" applyNumberFormat="1" applyFont="1" applyFill="1" applyBorder="1" applyAlignment="1">
      <alignment vertical="top" wrapText="1"/>
    </xf>
    <xf numFmtId="0" fontId="83" fillId="0" borderId="41" xfId="0" applyNumberFormat="1" applyFont="1" applyFill="1" applyBorder="1" applyAlignment="1">
      <alignment horizontal="center" vertical="center" wrapText="1" readingOrder="1"/>
    </xf>
    <xf numFmtId="0" fontId="82" fillId="0" borderId="41" xfId="0" applyNumberFormat="1" applyFont="1" applyFill="1" applyBorder="1" applyAlignment="1">
      <alignment horizontal="right" vertical="center" wrapText="1" readingOrder="1"/>
    </xf>
    <xf numFmtId="0" fontId="82" fillId="0" borderId="41" xfId="0" applyNumberFormat="1" applyFont="1" applyFill="1" applyBorder="1" applyAlignment="1">
      <alignment horizontal="center" vertical="center" wrapText="1" readingOrder="1"/>
    </xf>
    <xf numFmtId="0" fontId="82" fillId="0" borderId="0" xfId="0" applyNumberFormat="1" applyFont="1" applyFill="1" applyBorder="1" applyAlignment="1">
      <alignment vertical="top" wrapText="1" readingOrder="1"/>
    </xf>
    <xf numFmtId="0" fontId="88" fillId="0" borderId="0" xfId="0" applyNumberFormat="1" applyFont="1" applyFill="1" applyBorder="1" applyAlignment="1">
      <alignment vertical="top" wrapText="1" readingOrder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241" fontId="79" fillId="0" borderId="29" xfId="0" applyNumberFormat="1" applyFont="1" applyFill="1" applyBorder="1" applyAlignment="1">
      <alignment horizontal="right" vertical="top" wrapText="1" readingOrder="1"/>
    </xf>
    <xf numFmtId="0" fontId="79" fillId="0" borderId="29" xfId="0" applyNumberFormat="1" applyFont="1" applyFill="1" applyBorder="1" applyAlignment="1">
      <alignment horizontal="right" vertical="center" wrapText="1" readingOrder="1"/>
    </xf>
    <xf numFmtId="241" fontId="78" fillId="0" borderId="29" xfId="0" applyNumberFormat="1" applyFont="1" applyFill="1" applyBorder="1" applyAlignment="1">
      <alignment horizontal="right" vertical="top" wrapText="1" readingOrder="1"/>
    </xf>
    <xf numFmtId="0" fontId="78" fillId="0" borderId="53" xfId="0" applyNumberFormat="1" applyFont="1" applyFill="1" applyBorder="1" applyAlignment="1">
      <alignment horizontal="right" vertical="top" wrapText="1" readingOrder="1"/>
    </xf>
    <xf numFmtId="0" fontId="78" fillId="0" borderId="29" xfId="0" applyNumberFormat="1" applyFont="1" applyFill="1" applyBorder="1" applyAlignment="1">
      <alignment vertical="top" wrapText="1" readingOrder="1"/>
    </xf>
    <xf numFmtId="0" fontId="77" fillId="35" borderId="54" xfId="0" applyNumberFormat="1" applyFont="1" applyFill="1" applyBorder="1" applyAlignment="1">
      <alignment horizontal="center" vertical="center" wrapText="1" readingOrder="1"/>
    </xf>
    <xf numFmtId="0" fontId="15" fillId="35" borderId="55" xfId="0" applyNumberFormat="1" applyFont="1" applyFill="1" applyBorder="1" applyAlignment="1">
      <alignment vertical="top" wrapText="1"/>
    </xf>
    <xf numFmtId="0" fontId="15" fillId="0" borderId="56" xfId="0" applyNumberFormat="1" applyFont="1" applyFill="1" applyBorder="1" applyAlignment="1">
      <alignment vertical="top" wrapText="1"/>
    </xf>
    <xf numFmtId="0" fontId="15" fillId="35" borderId="57" xfId="0" applyNumberFormat="1" applyFont="1" applyFill="1" applyBorder="1" applyAlignment="1">
      <alignment vertical="top" wrapText="1"/>
    </xf>
    <xf numFmtId="0" fontId="78" fillId="35" borderId="43" xfId="0" applyNumberFormat="1" applyFont="1" applyFill="1" applyBorder="1" applyAlignment="1">
      <alignment horizontal="center" vertical="center" wrapText="1" readingOrder="1"/>
    </xf>
    <xf numFmtId="0" fontId="15" fillId="0" borderId="58" xfId="0" applyNumberFormat="1" applyFont="1" applyFill="1" applyBorder="1" applyAlignment="1">
      <alignment vertical="top" wrapText="1"/>
    </xf>
    <xf numFmtId="0" fontId="15" fillId="0" borderId="59" xfId="0" applyNumberFormat="1" applyFont="1" applyFill="1" applyBorder="1" applyAlignment="1">
      <alignment vertical="top" wrapText="1"/>
    </xf>
    <xf numFmtId="0" fontId="85" fillId="0" borderId="0" xfId="0" applyNumberFormat="1" applyFont="1" applyFill="1" applyBorder="1" applyAlignment="1">
      <alignment horizontal="center" vertical="center" wrapText="1" readingOrder="1"/>
    </xf>
    <xf numFmtId="0" fontId="86" fillId="0" borderId="0" xfId="0" applyNumberFormat="1" applyFont="1" applyFill="1" applyBorder="1" applyAlignment="1">
      <alignment horizontal="center" vertical="center" wrapText="1" readingOrder="1"/>
    </xf>
    <xf numFmtId="0" fontId="15" fillId="0" borderId="60" xfId="0" applyNumberFormat="1" applyFont="1" applyFill="1" applyBorder="1" applyAlignment="1">
      <alignment vertical="top" wrapText="1"/>
    </xf>
    <xf numFmtId="0" fontId="15" fillId="35" borderId="61" xfId="0" applyNumberFormat="1" applyFont="1" applyFill="1" applyBorder="1" applyAlignment="1">
      <alignment vertical="top" wrapText="1"/>
    </xf>
    <xf numFmtId="0" fontId="15" fillId="35" borderId="40" xfId="0" applyNumberFormat="1" applyFont="1" applyFill="1" applyBorder="1" applyAlignment="1">
      <alignment vertical="top" wrapText="1"/>
    </xf>
    <xf numFmtId="0" fontId="77" fillId="35" borderId="0" xfId="0" applyNumberFormat="1" applyFont="1" applyFill="1" applyBorder="1" applyAlignment="1">
      <alignment horizontal="lef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7" fillId="35" borderId="43" xfId="0" applyNumberFormat="1" applyFont="1" applyFill="1" applyBorder="1" applyAlignment="1">
      <alignment horizontal="center" vertical="center" wrapText="1" readingOrder="1"/>
    </xf>
    <xf numFmtId="0" fontId="78" fillId="35" borderId="54" xfId="0" applyNumberFormat="1" applyFont="1" applyFill="1" applyBorder="1" applyAlignment="1">
      <alignment horizontal="center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0" fontId="77" fillId="35" borderId="44" xfId="0" applyNumberFormat="1" applyFont="1" applyFill="1" applyBorder="1" applyAlignment="1">
      <alignment horizontal="left" wrapText="1" readingOrder="1"/>
    </xf>
    <xf numFmtId="0" fontId="84" fillId="37" borderId="29" xfId="0" applyNumberFormat="1" applyFont="1" applyFill="1" applyBorder="1" applyAlignment="1">
      <alignment vertical="top" wrapText="1" readingOrder="1"/>
    </xf>
    <xf numFmtId="0" fontId="15" fillId="37" borderId="61" xfId="0" applyNumberFormat="1" applyFont="1" applyFill="1" applyBorder="1" applyAlignment="1">
      <alignment vertical="top" wrapText="1"/>
    </xf>
    <xf numFmtId="0" fontId="15" fillId="37" borderId="40" xfId="0" applyNumberFormat="1" applyFont="1" applyFill="1" applyBorder="1" applyAlignment="1">
      <alignment vertical="top" wrapText="1"/>
    </xf>
    <xf numFmtId="0" fontId="78" fillId="0" borderId="37" xfId="0" applyNumberFormat="1" applyFont="1" applyFill="1" applyBorder="1" applyAlignment="1">
      <alignment vertical="top" wrapText="1" readingOrder="1"/>
    </xf>
    <xf numFmtId="0" fontId="15" fillId="0" borderId="44" xfId="0" applyNumberFormat="1" applyFont="1" applyFill="1" applyBorder="1" applyAlignment="1">
      <alignment vertical="top" wrapText="1"/>
    </xf>
    <xf numFmtId="0" fontId="15" fillId="0" borderId="45" xfId="0" applyNumberFormat="1" applyFont="1" applyFill="1" applyBorder="1" applyAlignment="1">
      <alignment vertical="top" wrapText="1"/>
    </xf>
    <xf numFmtId="0" fontId="78" fillId="0" borderId="47" xfId="0" applyNumberFormat="1" applyFont="1" applyFill="1" applyBorder="1" applyAlignment="1">
      <alignment horizontal="right" vertical="top" wrapText="1" readingOrder="1"/>
    </xf>
    <xf numFmtId="0" fontId="78" fillId="0" borderId="34" xfId="0" applyNumberFormat="1" applyFont="1" applyFill="1" applyBorder="1" applyAlignment="1">
      <alignment vertical="top" wrapText="1" readingOrder="1"/>
    </xf>
    <xf numFmtId="0" fontId="15" fillId="0" borderId="62" xfId="0" applyNumberFormat="1" applyFont="1" applyFill="1" applyBorder="1" applyAlignment="1">
      <alignment vertical="top" wrapText="1"/>
    </xf>
    <xf numFmtId="0" fontId="80" fillId="0" borderId="29" xfId="0" applyNumberFormat="1" applyFont="1" applyFill="1" applyBorder="1" applyAlignment="1">
      <alignment horizontal="right" vertical="top" wrapText="1" readingOrder="1"/>
    </xf>
    <xf numFmtId="0" fontId="89" fillId="0" borderId="0" xfId="0" applyNumberFormat="1" applyFont="1" applyFill="1" applyBorder="1" applyAlignment="1">
      <alignment vertical="top" wrapText="1" readingOrder="1"/>
    </xf>
    <xf numFmtId="0" fontId="77" fillId="35" borderId="46" xfId="0" applyNumberFormat="1" applyFont="1" applyFill="1" applyBorder="1" applyAlignment="1">
      <alignment horizontal="left" vertical="center" wrapText="1" readingOrder="1"/>
    </xf>
    <xf numFmtId="0" fontId="15" fillId="35" borderId="46" xfId="0" applyNumberFormat="1" applyFont="1" applyFill="1" applyBorder="1" applyAlignment="1">
      <alignment vertical="top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82" fillId="0" borderId="39" xfId="0" applyNumberFormat="1" applyFont="1" applyFill="1" applyBorder="1" applyAlignment="1">
      <alignment horizontal="right" vertical="center" wrapText="1" readingOrder="1"/>
    </xf>
    <xf numFmtId="0" fontId="82" fillId="0" borderId="46" xfId="0" applyNumberFormat="1" applyFont="1" applyFill="1" applyBorder="1" applyAlignment="1">
      <alignment horizontal="right" vertical="center" wrapText="1" readingOrder="1"/>
    </xf>
    <xf numFmtId="0" fontId="82" fillId="0" borderId="39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horizontal="center" vertical="top" wrapText="1"/>
    </xf>
    <xf numFmtId="0" fontId="79" fillId="0" borderId="37" xfId="0" applyNumberFormat="1" applyFont="1" applyFill="1" applyBorder="1" applyAlignment="1">
      <alignment horizontal="right" vertical="center" wrapText="1" readingOrder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35" borderId="30" xfId="0" applyNumberFormat="1" applyFont="1" applyFill="1" applyBorder="1" applyAlignment="1">
      <alignment vertical="top" wrapText="1"/>
    </xf>
    <xf numFmtId="0" fontId="49" fillId="35" borderId="46" xfId="0" applyNumberFormat="1" applyFont="1" applyFill="1" applyBorder="1" applyAlignment="1">
      <alignment vertical="top" wrapText="1"/>
    </xf>
    <xf numFmtId="0" fontId="90" fillId="35" borderId="31" xfId="0" applyNumberFormat="1" applyFont="1" applyFill="1" applyBorder="1" applyAlignment="1">
      <alignment horizontal="left" vertical="center" wrapText="1" readingOrder="1"/>
    </xf>
    <xf numFmtId="0" fontId="90" fillId="35" borderId="54" xfId="0" applyNumberFormat="1" applyFont="1" applyFill="1" applyBorder="1" applyAlignment="1">
      <alignment horizontal="center" vertical="center" wrapText="1" readingOrder="1"/>
    </xf>
    <xf numFmtId="0" fontId="49" fillId="0" borderId="46" xfId="0" applyNumberFormat="1" applyFont="1" applyFill="1" applyBorder="1" applyAlignment="1">
      <alignment vertical="top" wrapText="1"/>
    </xf>
    <xf numFmtId="0" fontId="49" fillId="0" borderId="31" xfId="0" applyNumberFormat="1" applyFont="1" applyFill="1" applyBorder="1" applyAlignment="1">
      <alignment vertical="top" wrapText="1"/>
    </xf>
    <xf numFmtId="0" fontId="90" fillId="35" borderId="29" xfId="0" applyNumberFormat="1" applyFont="1" applyFill="1" applyBorder="1" applyAlignment="1">
      <alignment horizontal="center" vertical="center" wrapText="1" readingOrder="1"/>
    </xf>
    <xf numFmtId="0" fontId="49" fillId="35" borderId="44" xfId="0" applyNumberFormat="1" applyFont="1" applyFill="1" applyBorder="1" applyAlignment="1">
      <alignment vertical="top" wrapText="1"/>
    </xf>
    <xf numFmtId="0" fontId="49" fillId="35" borderId="0" xfId="0" applyNumberFormat="1" applyFont="1" applyFill="1" applyBorder="1" applyAlignment="1">
      <alignment vertical="top" wrapText="1"/>
    </xf>
    <xf numFmtId="0" fontId="49" fillId="35" borderId="32" xfId="0" applyNumberFormat="1" applyFont="1" applyFill="1" applyBorder="1" applyAlignment="1">
      <alignment vertical="top" wrapText="1"/>
    </xf>
    <xf numFmtId="0" fontId="49" fillId="35" borderId="55" xfId="0" applyNumberFormat="1" applyFont="1" applyFill="1" applyBorder="1" applyAlignment="1">
      <alignment vertical="top" wrapText="1"/>
    </xf>
    <xf numFmtId="0" fontId="49" fillId="0" borderId="60" xfId="0" applyNumberFormat="1" applyFont="1" applyFill="1" applyBorder="1" applyAlignment="1">
      <alignment vertical="top" wrapText="1"/>
    </xf>
    <xf numFmtId="0" fontId="49" fillId="0" borderId="56" xfId="0" applyNumberFormat="1" applyFont="1" applyFill="1" applyBorder="1" applyAlignment="1">
      <alignment vertical="top" wrapText="1"/>
    </xf>
    <xf numFmtId="0" fontId="49" fillId="35" borderId="57" xfId="0" applyNumberFormat="1" applyFont="1" applyFill="1" applyBorder="1" applyAlignment="1">
      <alignment vertical="top" wrapText="1"/>
    </xf>
    <xf numFmtId="0" fontId="49" fillId="35" borderId="61" xfId="0" applyNumberFormat="1" applyFont="1" applyFill="1" applyBorder="1" applyAlignment="1">
      <alignment vertical="top" wrapText="1"/>
    </xf>
    <xf numFmtId="0" fontId="90" fillId="35" borderId="43" xfId="0" applyNumberFormat="1" applyFont="1" applyFill="1" applyBorder="1" applyAlignment="1">
      <alignment horizontal="center" vertical="center" wrapText="1" readingOrder="1"/>
    </xf>
    <xf numFmtId="0" fontId="49" fillId="0" borderId="59" xfId="0" applyNumberFormat="1" applyFont="1" applyFill="1" applyBorder="1" applyAlignment="1">
      <alignment vertical="top" wrapText="1"/>
    </xf>
    <xf numFmtId="0" fontId="49" fillId="0" borderId="58" xfId="0" applyNumberFormat="1" applyFont="1" applyFill="1" applyBorder="1" applyAlignment="1">
      <alignment vertical="top" wrapText="1"/>
    </xf>
    <xf numFmtId="0" fontId="90" fillId="35" borderId="43" xfId="0" applyNumberFormat="1" applyFont="1" applyFill="1" applyBorder="1" applyAlignment="1">
      <alignment horizontal="center" vertical="center" wrapText="1" readingOrder="1"/>
    </xf>
    <xf numFmtId="0" fontId="91" fillId="35" borderId="54" xfId="0" applyNumberFormat="1" applyFont="1" applyFill="1" applyBorder="1" applyAlignment="1">
      <alignment horizontal="center" vertical="center" wrapText="1" readingOrder="1"/>
    </xf>
    <xf numFmtId="0" fontId="90" fillId="35" borderId="44" xfId="0" applyNumberFormat="1" applyFont="1" applyFill="1" applyBorder="1" applyAlignment="1">
      <alignment horizontal="left" wrapText="1" readingOrder="1"/>
    </xf>
    <xf numFmtId="0" fontId="49" fillId="35" borderId="0" xfId="0" applyNumberFormat="1" applyFont="1" applyFill="1" applyBorder="1" applyAlignment="1">
      <alignment vertical="top" wrapText="1"/>
    </xf>
    <xf numFmtId="0" fontId="49" fillId="35" borderId="45" xfId="0" applyNumberFormat="1" applyFont="1" applyFill="1" applyBorder="1" applyAlignment="1">
      <alignment vertical="top" wrapText="1"/>
    </xf>
    <xf numFmtId="0" fontId="49" fillId="35" borderId="36" xfId="0" applyNumberFormat="1" applyFont="1" applyFill="1" applyBorder="1" applyAlignment="1">
      <alignment vertical="top" wrapText="1"/>
    </xf>
    <xf numFmtId="0" fontId="49" fillId="35" borderId="36" xfId="0" applyNumberFormat="1" applyFont="1" applyFill="1" applyBorder="1" applyAlignment="1">
      <alignment vertical="top" wrapText="1"/>
    </xf>
    <xf numFmtId="0" fontId="49" fillId="35" borderId="33" xfId="0" applyNumberFormat="1" applyFont="1" applyFill="1" applyBorder="1" applyAlignment="1">
      <alignment vertical="top" wrapText="1"/>
    </xf>
    <xf numFmtId="0" fontId="91" fillId="35" borderId="43" xfId="0" applyNumberFormat="1" applyFont="1" applyFill="1" applyBorder="1" applyAlignment="1">
      <alignment horizontal="center" vertical="center" wrapText="1" readingOrder="1"/>
    </xf>
    <xf numFmtId="0" fontId="91" fillId="35" borderId="43" xfId="0" applyNumberFormat="1" applyFont="1" applyFill="1" applyBorder="1" applyAlignment="1">
      <alignment horizontal="center" vertical="center" wrapText="1" readingOrder="1"/>
    </xf>
    <xf numFmtId="0" fontId="49" fillId="35" borderId="40" xfId="0" applyNumberFormat="1" applyFont="1" applyFill="1" applyBorder="1" applyAlignment="1">
      <alignment vertical="top" wrapText="1"/>
    </xf>
    <xf numFmtId="0" fontId="91" fillId="37" borderId="29" xfId="0" applyNumberFormat="1" applyFont="1" applyFill="1" applyBorder="1" applyAlignment="1">
      <alignment vertical="top" wrapText="1" readingOrder="1"/>
    </xf>
    <xf numFmtId="0" fontId="91" fillId="0" borderId="37" xfId="0" applyNumberFormat="1" applyFont="1" applyFill="1" applyBorder="1" applyAlignment="1">
      <alignment vertical="top" wrapText="1" readingOrder="1"/>
    </xf>
    <xf numFmtId="0" fontId="91" fillId="0" borderId="47" xfId="0" applyNumberFormat="1" applyFont="1" applyFill="1" applyBorder="1" applyAlignment="1">
      <alignment horizontal="right" vertical="top" wrapText="1" readingOrder="1"/>
    </xf>
    <xf numFmtId="0" fontId="90" fillId="36" borderId="34" xfId="0" applyNumberFormat="1" applyFont="1" applyFill="1" applyBorder="1" applyAlignment="1">
      <alignment vertical="top" wrapText="1" readingOrder="1"/>
    </xf>
    <xf numFmtId="0" fontId="91" fillId="0" borderId="34" xfId="0" applyNumberFormat="1" applyFont="1" applyFill="1" applyBorder="1" applyAlignment="1">
      <alignment vertical="top" wrapText="1" readingOrder="1"/>
    </xf>
    <xf numFmtId="0" fontId="49" fillId="0" borderId="38" xfId="0" applyNumberFormat="1" applyFont="1" applyFill="1" applyBorder="1" applyAlignment="1">
      <alignment vertical="top" wrapText="1"/>
    </xf>
    <xf numFmtId="0" fontId="49" fillId="0" borderId="62" xfId="0" applyNumberFormat="1" applyFont="1" applyFill="1" applyBorder="1" applyAlignment="1">
      <alignment vertical="top" wrapText="1"/>
    </xf>
    <xf numFmtId="0" fontId="91" fillId="0" borderId="53" xfId="0" applyNumberFormat="1" applyFont="1" applyFill="1" applyBorder="1" applyAlignment="1">
      <alignment horizontal="right" vertical="top" wrapText="1" readingOrder="1"/>
    </xf>
    <xf numFmtId="0" fontId="49" fillId="0" borderId="47" xfId="0" applyNumberFormat="1" applyFont="1" applyFill="1" applyBorder="1" applyAlignment="1">
      <alignment vertical="top" wrapText="1"/>
    </xf>
    <xf numFmtId="240" fontId="91" fillId="0" borderId="29" xfId="0" applyNumberFormat="1" applyFont="1" applyFill="1" applyBorder="1" applyAlignment="1">
      <alignment horizontal="right" vertical="center" wrapText="1" readingOrder="1"/>
    </xf>
    <xf numFmtId="240" fontId="91" fillId="0" borderId="29" xfId="0" applyNumberFormat="1" applyFont="1" applyFill="1" applyBorder="1" applyAlignment="1">
      <alignment horizontal="right" vertical="center" wrapText="1" readingOrder="1"/>
    </xf>
    <xf numFmtId="0" fontId="49" fillId="37" borderId="61" xfId="0" applyNumberFormat="1" applyFont="1" applyFill="1" applyBorder="1" applyAlignment="1">
      <alignment vertical="top" wrapText="1"/>
    </xf>
    <xf numFmtId="0" fontId="49" fillId="0" borderId="44" xfId="0" applyNumberFormat="1" applyFont="1" applyFill="1" applyBorder="1" applyAlignment="1">
      <alignment vertical="top" wrapText="1"/>
    </xf>
    <xf numFmtId="0" fontId="49" fillId="0" borderId="32" xfId="0" applyNumberFormat="1" applyFont="1" applyFill="1" applyBorder="1" applyAlignment="1">
      <alignment vertical="top" wrapText="1"/>
    </xf>
    <xf numFmtId="0" fontId="49" fillId="37" borderId="40" xfId="0" applyNumberFormat="1" applyFont="1" applyFill="1" applyBorder="1" applyAlignment="1">
      <alignment vertical="top" wrapText="1"/>
    </xf>
    <xf numFmtId="0" fontId="49" fillId="0" borderId="45" xfId="0" applyNumberFormat="1" applyFont="1" applyFill="1" applyBorder="1" applyAlignment="1">
      <alignment vertical="top" wrapText="1"/>
    </xf>
    <xf numFmtId="0" fontId="49" fillId="0" borderId="36" xfId="0" applyNumberFormat="1" applyFont="1" applyFill="1" applyBorder="1" applyAlignment="1">
      <alignment vertical="top" wrapText="1"/>
    </xf>
    <xf numFmtId="0" fontId="49" fillId="0" borderId="33" xfId="0" applyNumberFormat="1" applyFont="1" applyFill="1" applyBorder="1" applyAlignment="1">
      <alignment vertical="top" wrapText="1"/>
    </xf>
    <xf numFmtId="0" fontId="92" fillId="0" borderId="29" xfId="0" applyNumberFormat="1" applyFont="1" applyFill="1" applyBorder="1" applyAlignment="1">
      <alignment horizontal="right" vertical="center" wrapText="1" readingOrder="1"/>
    </xf>
    <xf numFmtId="240" fontId="92" fillId="0" borderId="29" xfId="0" applyNumberFormat="1" applyFont="1" applyFill="1" applyBorder="1" applyAlignment="1">
      <alignment horizontal="right" vertical="center" wrapText="1" readingOrder="1"/>
    </xf>
    <xf numFmtId="240" fontId="92" fillId="0" borderId="29" xfId="0" applyNumberFormat="1" applyFont="1" applyFill="1" applyBorder="1" applyAlignment="1">
      <alignment horizontal="right" vertical="center" wrapText="1" readingOrder="1"/>
    </xf>
    <xf numFmtId="0" fontId="93" fillId="36" borderId="29" xfId="0" applyNumberFormat="1" applyFont="1" applyFill="1" applyBorder="1" applyAlignment="1">
      <alignment horizontal="right" vertical="top" wrapText="1" readingOrder="1"/>
    </xf>
    <xf numFmtId="240" fontId="93" fillId="0" borderId="29" xfId="0" applyNumberFormat="1" applyFont="1" applyFill="1" applyBorder="1" applyAlignment="1">
      <alignment horizontal="right" vertical="center" wrapText="1" readingOrder="1"/>
    </xf>
    <xf numFmtId="240" fontId="93" fillId="0" borderId="29" xfId="0" applyNumberFormat="1" applyFont="1" applyFill="1" applyBorder="1" applyAlignment="1">
      <alignment horizontal="right" vertical="center" wrapText="1" readingOrder="1"/>
    </xf>
    <xf numFmtId="0" fontId="94" fillId="0" borderId="0" xfId="0" applyNumberFormat="1" applyFont="1" applyFill="1" applyBorder="1" applyAlignment="1">
      <alignment horizontal="center" vertical="center" wrapText="1" readingOrder="1"/>
    </xf>
    <xf numFmtId="0" fontId="95" fillId="0" borderId="0" xfId="0" applyNumberFormat="1" applyFont="1" applyFill="1" applyBorder="1" applyAlignment="1">
      <alignment horizontal="center" vertical="center" wrapText="1" readingOrder="1"/>
    </xf>
    <xf numFmtId="0" fontId="49" fillId="37" borderId="40" xfId="0" applyNumberFormat="1" applyFont="1" applyFill="1" applyBorder="1" applyAlignment="1">
      <alignment vertical="top" wrapText="1"/>
    </xf>
    <xf numFmtId="0" fontId="49" fillId="0" borderId="45" xfId="0" applyNumberFormat="1" applyFont="1" applyFill="1" applyBorder="1" applyAlignment="1">
      <alignment vertical="top" wrapText="1"/>
    </xf>
    <xf numFmtId="0" fontId="49" fillId="0" borderId="36" xfId="0" applyNumberFormat="1" applyFont="1" applyFill="1" applyBorder="1" applyAlignment="1">
      <alignment vertical="top" wrapText="1"/>
    </xf>
    <xf numFmtId="0" fontId="49" fillId="0" borderId="32" xfId="0" applyNumberFormat="1" applyFont="1" applyFill="1" applyBorder="1" applyAlignment="1">
      <alignment vertical="top" wrapText="1"/>
    </xf>
    <xf numFmtId="0" fontId="92" fillId="0" borderId="38" xfId="0" applyNumberFormat="1" applyFont="1" applyFill="1" applyBorder="1" applyAlignment="1">
      <alignment horizontal="right" vertical="center" wrapText="1" readingOrder="1"/>
    </xf>
    <xf numFmtId="0" fontId="49" fillId="0" borderId="38" xfId="0" applyNumberFormat="1" applyFont="1" applyFill="1" applyBorder="1" applyAlignment="1">
      <alignment vertical="top" wrapText="1"/>
    </xf>
    <xf numFmtId="0" fontId="49" fillId="0" borderId="47" xfId="0" applyNumberFormat="1" applyFont="1" applyFill="1" applyBorder="1" applyAlignment="1">
      <alignment vertical="top" wrapText="1"/>
    </xf>
    <xf numFmtId="0" fontId="49" fillId="35" borderId="31" xfId="0" applyNumberFormat="1" applyFont="1" applyFill="1" applyBorder="1" applyAlignment="1">
      <alignment vertical="top" wrapText="1"/>
    </xf>
    <xf numFmtId="0" fontId="49" fillId="0" borderId="63" xfId="0" applyNumberFormat="1" applyFont="1" applyFill="1" applyBorder="1" applyAlignment="1">
      <alignment vertical="top" wrapText="1"/>
    </xf>
    <xf numFmtId="0" fontId="49" fillId="0" borderId="64" xfId="0" applyNumberFormat="1" applyFont="1" applyFill="1" applyBorder="1" applyAlignment="1">
      <alignment vertical="top" wrapText="1"/>
    </xf>
    <xf numFmtId="0" fontId="90" fillId="35" borderId="54" xfId="0" applyNumberFormat="1" applyFont="1" applyFill="1" applyBorder="1" applyAlignment="1">
      <alignment horizontal="center" vertical="center" wrapText="1" readingOrder="1"/>
    </xf>
    <xf numFmtId="0" fontId="49" fillId="0" borderId="65" xfId="0" applyNumberFormat="1" applyFont="1" applyFill="1" applyBorder="1" applyAlignment="1">
      <alignment vertical="top" wrapText="1"/>
    </xf>
    <xf numFmtId="0" fontId="49" fillId="0" borderId="66" xfId="0" applyNumberFormat="1" applyFont="1" applyFill="1" applyBorder="1" applyAlignment="1">
      <alignment vertical="top" wrapText="1"/>
    </xf>
    <xf numFmtId="0" fontId="90" fillId="35" borderId="0" xfId="0" applyNumberFormat="1" applyFont="1" applyFill="1" applyBorder="1" applyAlignment="1">
      <alignment horizontal="left" vertical="center" wrapText="1" readingOrder="1"/>
    </xf>
    <xf numFmtId="0" fontId="90" fillId="35" borderId="44" xfId="0" applyNumberFormat="1" applyFont="1" applyFill="1" applyBorder="1" applyAlignment="1">
      <alignment horizontal="right" vertical="center" wrapText="1" readingOrder="1"/>
    </xf>
    <xf numFmtId="0" fontId="49" fillId="35" borderId="44" xfId="0" applyNumberFormat="1" applyFont="1" applyFill="1" applyBorder="1" applyAlignment="1">
      <alignment vertical="top" wrapText="1"/>
    </xf>
    <xf numFmtId="0" fontId="49" fillId="35" borderId="45" xfId="0" applyNumberFormat="1" applyFont="1" applyFill="1" applyBorder="1" applyAlignment="1">
      <alignment vertical="top" wrapText="1"/>
    </xf>
    <xf numFmtId="0" fontId="91" fillId="0" borderId="29" xfId="0" applyNumberFormat="1" applyFont="1" applyFill="1" applyBorder="1" applyAlignment="1">
      <alignment vertical="top" wrapText="1" readingOrder="1"/>
    </xf>
    <xf numFmtId="240" fontId="90" fillId="0" borderId="29" xfId="0" applyNumberFormat="1" applyFont="1" applyFill="1" applyBorder="1" applyAlignment="1">
      <alignment horizontal="right" vertical="top" wrapText="1" readingOrder="1"/>
    </xf>
    <xf numFmtId="240" fontId="90" fillId="0" borderId="29" xfId="0" applyNumberFormat="1" applyFont="1" applyFill="1" applyBorder="1" applyAlignment="1">
      <alignment horizontal="right" vertical="top" wrapText="1" readingOrder="1"/>
    </xf>
    <xf numFmtId="0" fontId="49" fillId="0" borderId="61" xfId="0" applyNumberFormat="1" applyFont="1" applyFill="1" applyBorder="1" applyAlignment="1">
      <alignment vertical="top" wrapText="1"/>
    </xf>
    <xf numFmtId="0" fontId="96" fillId="0" borderId="29" xfId="0" applyNumberFormat="1" applyFont="1" applyFill="1" applyBorder="1" applyAlignment="1">
      <alignment horizontal="right" vertical="center" wrapText="1" readingOrder="1"/>
    </xf>
    <xf numFmtId="240" fontId="96" fillId="0" borderId="29" xfId="0" applyNumberFormat="1" applyFont="1" applyFill="1" applyBorder="1" applyAlignment="1">
      <alignment horizontal="right" vertical="top" wrapText="1" readingOrder="1"/>
    </xf>
    <xf numFmtId="240" fontId="96" fillId="0" borderId="29" xfId="0" applyNumberFormat="1" applyFont="1" applyFill="1" applyBorder="1" applyAlignment="1">
      <alignment horizontal="right" vertical="top" wrapText="1" readingOrder="1"/>
    </xf>
    <xf numFmtId="0" fontId="49" fillId="0" borderId="40" xfId="0" applyNumberFormat="1" applyFont="1" applyFill="1" applyBorder="1" applyAlignment="1">
      <alignment vertical="top" wrapText="1"/>
    </xf>
    <xf numFmtId="0" fontId="93" fillId="0" borderId="29" xfId="0" applyNumberFormat="1" applyFont="1" applyFill="1" applyBorder="1" applyAlignment="1">
      <alignment horizontal="right" vertical="center" wrapText="1" readingOrder="1"/>
    </xf>
    <xf numFmtId="240" fontId="97" fillId="0" borderId="29" xfId="0" applyNumberFormat="1" applyFont="1" applyFill="1" applyBorder="1" applyAlignment="1">
      <alignment horizontal="right" vertical="top" wrapText="1" readingOrder="1"/>
    </xf>
    <xf numFmtId="240" fontId="97" fillId="0" borderId="29" xfId="0" applyNumberFormat="1" applyFont="1" applyFill="1" applyBorder="1" applyAlignment="1">
      <alignment horizontal="right" vertical="top" wrapText="1" readingOrder="1"/>
    </xf>
    <xf numFmtId="0" fontId="98" fillId="0" borderId="29" xfId="0" applyNumberFormat="1" applyFont="1" applyFill="1" applyBorder="1" applyAlignment="1">
      <alignment horizontal="right" vertical="center" wrapText="1" readingOrder="1"/>
    </xf>
    <xf numFmtId="240" fontId="99" fillId="0" borderId="29" xfId="0" applyNumberFormat="1" applyFont="1" applyFill="1" applyBorder="1" applyAlignment="1">
      <alignment horizontal="right" vertical="top" wrapText="1" readingOrder="1"/>
    </xf>
    <xf numFmtId="240" fontId="99" fillId="0" borderId="29" xfId="0" applyNumberFormat="1" applyFont="1" applyFill="1" applyBorder="1" applyAlignment="1">
      <alignment horizontal="right" vertical="top" wrapText="1" readingOrder="1"/>
    </xf>
    <xf numFmtId="0" fontId="85" fillId="0" borderId="0" xfId="0" applyNumberFormat="1" applyFont="1" applyFill="1" applyBorder="1" applyAlignment="1">
      <alignment vertical="center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3"/>
  <sheetViews>
    <sheetView view="pageBreakPreview" zoomScaleSheetLayoutView="100" workbookViewId="0" topLeftCell="A2">
      <selection activeCell="A57" sqref="A57:B57"/>
    </sheetView>
  </sheetViews>
  <sheetFormatPr defaultColWidth="9.140625" defaultRowHeight="16.5" customHeight="1"/>
  <cols>
    <col min="1" max="1" width="53.8515625" style="147" customWidth="1"/>
    <col min="2" max="2" width="4.28125" style="147" hidden="1" customWidth="1"/>
    <col min="3" max="3" width="14.421875" style="147" customWidth="1"/>
    <col min="4" max="5" width="16.00390625" style="147" customWidth="1"/>
    <col min="6" max="6" width="15.8515625" style="147" hidden="1" customWidth="1"/>
    <col min="7" max="7" width="0.5625" style="147" hidden="1" customWidth="1"/>
    <col min="8" max="16384" width="9.140625" style="147" customWidth="1"/>
  </cols>
  <sheetData>
    <row r="1" ht="0" customHeight="1" hidden="1"/>
    <row r="2" ht="1.5" customHeight="1"/>
    <row r="3" spans="1:6" ht="17.25" customHeight="1">
      <c r="A3" s="223" t="s">
        <v>49</v>
      </c>
      <c r="B3" s="221"/>
      <c r="C3" s="221"/>
      <c r="D3" s="221"/>
      <c r="E3" s="221"/>
      <c r="F3" s="221"/>
    </row>
    <row r="4" ht="0.75" customHeight="1"/>
    <row r="5" spans="1:6" ht="17.25" customHeight="1">
      <c r="A5" s="224" t="s">
        <v>716</v>
      </c>
      <c r="B5" s="221"/>
      <c r="C5" s="221"/>
      <c r="D5" s="221"/>
      <c r="E5" s="221"/>
      <c r="F5" s="221"/>
    </row>
    <row r="6" ht="0" customHeight="1" hidden="1"/>
    <row r="7" spans="1:6" ht="17.25" customHeight="1">
      <c r="A7" s="224" t="s">
        <v>318</v>
      </c>
      <c r="B7" s="221"/>
      <c r="C7" s="221"/>
      <c r="D7" s="221"/>
      <c r="E7" s="221"/>
      <c r="F7" s="221"/>
    </row>
    <row r="8" ht="1.5" customHeight="1" hidden="1"/>
    <row r="9" spans="1:6" ht="15" customHeight="1">
      <c r="A9" s="220" t="s">
        <v>702</v>
      </c>
      <c r="B9" s="221"/>
      <c r="C9" s="221"/>
      <c r="D9" s="221"/>
      <c r="E9" s="221"/>
      <c r="F9" s="221"/>
    </row>
    <row r="10" ht="6" customHeight="1" hidden="1"/>
    <row r="11" ht="0.75" customHeight="1" hidden="1"/>
    <row r="12" spans="1:7" ht="14.25">
      <c r="A12" s="222" t="s">
        <v>16</v>
      </c>
      <c r="B12" s="214"/>
      <c r="C12" s="174" t="s">
        <v>0</v>
      </c>
      <c r="D12" s="174" t="s">
        <v>1</v>
      </c>
      <c r="E12" s="222" t="s">
        <v>2</v>
      </c>
      <c r="F12" s="213"/>
      <c r="G12" s="214"/>
    </row>
    <row r="13" spans="1:7" ht="14.25">
      <c r="A13" s="219" t="s">
        <v>602</v>
      </c>
      <c r="B13" s="214"/>
      <c r="C13" s="148" t="s">
        <v>603</v>
      </c>
      <c r="D13" s="166">
        <v>3883.6</v>
      </c>
      <c r="E13" s="204">
        <v>0</v>
      </c>
      <c r="F13" s="203"/>
      <c r="G13" s="202"/>
    </row>
    <row r="14" spans="1:7" ht="14.25">
      <c r="A14" s="219" t="s">
        <v>319</v>
      </c>
      <c r="B14" s="214"/>
      <c r="C14" s="148" t="s">
        <v>320</v>
      </c>
      <c r="D14" s="166">
        <v>5195723.65</v>
      </c>
      <c r="E14" s="204">
        <v>0</v>
      </c>
      <c r="F14" s="203"/>
      <c r="G14" s="202"/>
    </row>
    <row r="15" spans="1:7" ht="14.25">
      <c r="A15" s="219" t="s">
        <v>321</v>
      </c>
      <c r="B15" s="214"/>
      <c r="C15" s="148" t="s">
        <v>320</v>
      </c>
      <c r="D15" s="166">
        <v>5897722.13</v>
      </c>
      <c r="E15" s="204">
        <v>0</v>
      </c>
      <c r="F15" s="203"/>
      <c r="G15" s="202"/>
    </row>
    <row r="16" spans="1:7" ht="14.25">
      <c r="A16" s="219" t="s">
        <v>322</v>
      </c>
      <c r="B16" s="214"/>
      <c r="C16" s="148" t="s">
        <v>320</v>
      </c>
      <c r="D16" s="166">
        <v>4953078.66</v>
      </c>
      <c r="E16" s="204">
        <v>0</v>
      </c>
      <c r="F16" s="203"/>
      <c r="G16" s="202"/>
    </row>
    <row r="17" spans="1:7" ht="14.25">
      <c r="A17" s="219" t="s">
        <v>323</v>
      </c>
      <c r="B17" s="214"/>
      <c r="C17" s="148" t="s">
        <v>320</v>
      </c>
      <c r="D17" s="166">
        <v>578221.89</v>
      </c>
      <c r="E17" s="204">
        <v>0</v>
      </c>
      <c r="F17" s="203"/>
      <c r="G17" s="202"/>
    </row>
    <row r="18" spans="1:7" ht="14.25">
      <c r="A18" s="219" t="s">
        <v>324</v>
      </c>
      <c r="B18" s="214"/>
      <c r="C18" s="148" t="s">
        <v>325</v>
      </c>
      <c r="D18" s="166">
        <v>15005898.36</v>
      </c>
      <c r="E18" s="204">
        <v>0</v>
      </c>
      <c r="F18" s="203"/>
      <c r="G18" s="202"/>
    </row>
    <row r="19" spans="1:7" ht="14.25">
      <c r="A19" s="219" t="s">
        <v>192</v>
      </c>
      <c r="B19" s="214"/>
      <c r="C19" s="148" t="s">
        <v>326</v>
      </c>
      <c r="D19" s="166">
        <v>2274</v>
      </c>
      <c r="E19" s="204">
        <v>0</v>
      </c>
      <c r="F19" s="203"/>
      <c r="G19" s="202"/>
    </row>
    <row r="20" spans="1:7" ht="14.25">
      <c r="A20" s="219" t="s">
        <v>327</v>
      </c>
      <c r="B20" s="214"/>
      <c r="C20" s="148" t="s">
        <v>328</v>
      </c>
      <c r="D20" s="166">
        <v>580560</v>
      </c>
      <c r="E20" s="204">
        <v>0</v>
      </c>
      <c r="F20" s="203"/>
      <c r="G20" s="202"/>
    </row>
    <row r="21" spans="1:7" ht="14.25">
      <c r="A21" s="219" t="s">
        <v>244</v>
      </c>
      <c r="B21" s="214"/>
      <c r="C21" s="148" t="s">
        <v>329</v>
      </c>
      <c r="D21" s="166">
        <v>0</v>
      </c>
      <c r="E21" s="204">
        <v>23692</v>
      </c>
      <c r="F21" s="203"/>
      <c r="G21" s="202"/>
    </row>
    <row r="22" spans="1:7" ht="14.25">
      <c r="A22" s="219" t="s">
        <v>330</v>
      </c>
      <c r="B22" s="214"/>
      <c r="C22" s="148" t="s">
        <v>331</v>
      </c>
      <c r="D22" s="166">
        <v>0</v>
      </c>
      <c r="E22" s="204">
        <v>20623.6</v>
      </c>
      <c r="F22" s="203"/>
      <c r="G22" s="202"/>
    </row>
    <row r="23" spans="1:7" ht="14.25">
      <c r="A23" s="219" t="s">
        <v>333</v>
      </c>
      <c r="B23" s="214"/>
      <c r="C23" s="148" t="s">
        <v>334</v>
      </c>
      <c r="D23" s="166">
        <v>0</v>
      </c>
      <c r="E23" s="204">
        <v>742507</v>
      </c>
      <c r="F23" s="203"/>
      <c r="G23" s="202"/>
    </row>
    <row r="24" spans="1:7" ht="14.25">
      <c r="A24" s="219" t="s">
        <v>335</v>
      </c>
      <c r="B24" s="214"/>
      <c r="C24" s="148" t="s">
        <v>336</v>
      </c>
      <c r="D24" s="166">
        <v>0</v>
      </c>
      <c r="E24" s="204">
        <v>1158781.89</v>
      </c>
      <c r="F24" s="203"/>
      <c r="G24" s="202"/>
    </row>
    <row r="25" spans="1:7" ht="14.25">
      <c r="A25" s="219" t="s">
        <v>618</v>
      </c>
      <c r="B25" s="214"/>
      <c r="C25" s="148" t="s">
        <v>337</v>
      </c>
      <c r="D25" s="166">
        <v>0</v>
      </c>
      <c r="E25" s="204">
        <v>20000</v>
      </c>
      <c r="F25" s="203"/>
      <c r="G25" s="202"/>
    </row>
    <row r="26" spans="1:7" ht="14.25">
      <c r="A26" s="219" t="s">
        <v>338</v>
      </c>
      <c r="B26" s="214"/>
      <c r="C26" s="148" t="s">
        <v>337</v>
      </c>
      <c r="D26" s="166">
        <v>0</v>
      </c>
      <c r="E26" s="204">
        <v>55500</v>
      </c>
      <c r="F26" s="203"/>
      <c r="G26" s="202"/>
    </row>
    <row r="27" spans="1:7" ht="14.25">
      <c r="A27" s="219" t="s">
        <v>7</v>
      </c>
      <c r="B27" s="214"/>
      <c r="C27" s="148" t="s">
        <v>339</v>
      </c>
      <c r="D27" s="166">
        <v>0</v>
      </c>
      <c r="E27" s="204">
        <v>8716369.11</v>
      </c>
      <c r="F27" s="203"/>
      <c r="G27" s="202"/>
    </row>
    <row r="28" spans="1:7" ht="14.25">
      <c r="A28" s="219" t="s">
        <v>75</v>
      </c>
      <c r="B28" s="214"/>
      <c r="C28" s="148" t="s">
        <v>340</v>
      </c>
      <c r="D28" s="166">
        <v>0</v>
      </c>
      <c r="E28" s="204">
        <v>15785070.27</v>
      </c>
      <c r="F28" s="203"/>
      <c r="G28" s="202"/>
    </row>
    <row r="29" spans="1:7" ht="14.25">
      <c r="A29" s="219" t="s">
        <v>604</v>
      </c>
      <c r="B29" s="214"/>
      <c r="C29" s="148" t="s">
        <v>605</v>
      </c>
      <c r="D29" s="166">
        <v>0</v>
      </c>
      <c r="E29" s="204">
        <v>412562</v>
      </c>
      <c r="F29" s="203"/>
      <c r="G29" s="202"/>
    </row>
    <row r="30" spans="1:7" ht="14.25">
      <c r="A30" s="219" t="s">
        <v>341</v>
      </c>
      <c r="B30" s="214"/>
      <c r="C30" s="148" t="s">
        <v>342</v>
      </c>
      <c r="D30" s="166">
        <v>0</v>
      </c>
      <c r="E30" s="204">
        <v>79174</v>
      </c>
      <c r="F30" s="203"/>
      <c r="G30" s="202"/>
    </row>
    <row r="31" spans="1:7" ht="14.25">
      <c r="A31" s="219" t="s">
        <v>703</v>
      </c>
      <c r="B31" s="214"/>
      <c r="C31" s="148" t="s">
        <v>704</v>
      </c>
      <c r="D31" s="166">
        <v>0</v>
      </c>
      <c r="E31" s="204">
        <v>10476</v>
      </c>
      <c r="F31" s="203"/>
      <c r="G31" s="202"/>
    </row>
    <row r="32" spans="1:7" ht="14.25">
      <c r="A32" s="219" t="s">
        <v>555</v>
      </c>
      <c r="B32" s="214"/>
      <c r="C32" s="148" t="s">
        <v>556</v>
      </c>
      <c r="D32" s="166">
        <v>0</v>
      </c>
      <c r="E32" s="204">
        <v>1571.4</v>
      </c>
      <c r="F32" s="203"/>
      <c r="G32" s="202"/>
    </row>
    <row r="33" spans="1:7" ht="14.25">
      <c r="A33" s="219" t="s">
        <v>343</v>
      </c>
      <c r="B33" s="214"/>
      <c r="C33" s="148" t="s">
        <v>344</v>
      </c>
      <c r="D33" s="166">
        <v>0</v>
      </c>
      <c r="E33" s="204">
        <v>28166.6</v>
      </c>
      <c r="F33" s="203"/>
      <c r="G33" s="202"/>
    </row>
    <row r="34" spans="1:7" ht="14.25">
      <c r="A34" s="219" t="s">
        <v>557</v>
      </c>
      <c r="B34" s="214"/>
      <c r="C34" s="148" t="s">
        <v>558</v>
      </c>
      <c r="D34" s="166">
        <v>0</v>
      </c>
      <c r="E34" s="204">
        <v>20</v>
      </c>
      <c r="F34" s="203"/>
      <c r="G34" s="202"/>
    </row>
    <row r="35" spans="1:7" ht="14.25">
      <c r="A35" s="219" t="s">
        <v>559</v>
      </c>
      <c r="B35" s="214"/>
      <c r="C35" s="148" t="s">
        <v>560</v>
      </c>
      <c r="D35" s="166">
        <v>0</v>
      </c>
      <c r="E35" s="204">
        <v>210</v>
      </c>
      <c r="F35" s="203"/>
      <c r="G35" s="202"/>
    </row>
    <row r="36" spans="1:7" ht="14.25">
      <c r="A36" s="219" t="s">
        <v>606</v>
      </c>
      <c r="B36" s="214"/>
      <c r="C36" s="148" t="s">
        <v>607</v>
      </c>
      <c r="D36" s="166">
        <v>0</v>
      </c>
      <c r="E36" s="204">
        <v>1000</v>
      </c>
      <c r="F36" s="203"/>
      <c r="G36" s="202"/>
    </row>
    <row r="37" spans="1:7" ht="14.25">
      <c r="A37" s="219" t="s">
        <v>619</v>
      </c>
      <c r="B37" s="214"/>
      <c r="C37" s="148" t="s">
        <v>620</v>
      </c>
      <c r="D37" s="166">
        <v>0</v>
      </c>
      <c r="E37" s="204">
        <v>4329</v>
      </c>
      <c r="F37" s="203"/>
      <c r="G37" s="202"/>
    </row>
    <row r="38" spans="1:7" ht="14.25">
      <c r="A38" s="219" t="s">
        <v>608</v>
      </c>
      <c r="B38" s="214"/>
      <c r="C38" s="148" t="s">
        <v>609</v>
      </c>
      <c r="D38" s="166">
        <v>0</v>
      </c>
      <c r="E38" s="204">
        <v>1000</v>
      </c>
      <c r="F38" s="203"/>
      <c r="G38" s="202"/>
    </row>
    <row r="39" spans="1:7" ht="14.25">
      <c r="A39" s="219" t="s">
        <v>610</v>
      </c>
      <c r="B39" s="214"/>
      <c r="C39" s="148" t="s">
        <v>611</v>
      </c>
      <c r="D39" s="166">
        <v>0</v>
      </c>
      <c r="E39" s="204">
        <v>52700</v>
      </c>
      <c r="F39" s="203"/>
      <c r="G39" s="202"/>
    </row>
    <row r="40" spans="1:7" ht="14.25">
      <c r="A40" s="219" t="s">
        <v>345</v>
      </c>
      <c r="B40" s="214"/>
      <c r="C40" s="148" t="s">
        <v>346</v>
      </c>
      <c r="D40" s="166">
        <v>0</v>
      </c>
      <c r="E40" s="204">
        <v>13020</v>
      </c>
      <c r="F40" s="203"/>
      <c r="G40" s="202"/>
    </row>
    <row r="41" spans="1:7" ht="14.25">
      <c r="A41" s="219" t="s">
        <v>347</v>
      </c>
      <c r="B41" s="214"/>
      <c r="C41" s="148" t="s">
        <v>348</v>
      </c>
      <c r="D41" s="166">
        <v>0</v>
      </c>
      <c r="E41" s="204">
        <v>220</v>
      </c>
      <c r="F41" s="203"/>
      <c r="G41" s="202"/>
    </row>
    <row r="42" spans="1:7" ht="14.25">
      <c r="A42" s="219" t="s">
        <v>585</v>
      </c>
      <c r="B42" s="214"/>
      <c r="C42" s="148" t="s">
        <v>586</v>
      </c>
      <c r="D42" s="166">
        <v>0</v>
      </c>
      <c r="E42" s="204">
        <v>500</v>
      </c>
      <c r="F42" s="203"/>
      <c r="G42" s="202"/>
    </row>
    <row r="43" spans="1:7" ht="14.25">
      <c r="A43" s="219" t="s">
        <v>189</v>
      </c>
      <c r="B43" s="214"/>
      <c r="C43" s="148" t="s">
        <v>349</v>
      </c>
      <c r="D43" s="166">
        <v>0</v>
      </c>
      <c r="E43" s="204">
        <v>110790.36</v>
      </c>
      <c r="F43" s="203"/>
      <c r="G43" s="202"/>
    </row>
    <row r="44" spans="1:7" ht="14.25">
      <c r="A44" s="219" t="s">
        <v>587</v>
      </c>
      <c r="B44" s="214"/>
      <c r="C44" s="148" t="s">
        <v>588</v>
      </c>
      <c r="D44" s="166">
        <v>0</v>
      </c>
      <c r="E44" s="204">
        <v>1500</v>
      </c>
      <c r="F44" s="203"/>
      <c r="G44" s="202"/>
    </row>
    <row r="45" spans="1:7" ht="14.25">
      <c r="A45" s="219" t="s">
        <v>612</v>
      </c>
      <c r="B45" s="214"/>
      <c r="C45" s="148" t="s">
        <v>613</v>
      </c>
      <c r="D45" s="166">
        <v>0</v>
      </c>
      <c r="E45" s="204">
        <v>585</v>
      </c>
      <c r="F45" s="203"/>
      <c r="G45" s="202"/>
    </row>
    <row r="46" spans="1:7" ht="14.25">
      <c r="A46" s="219" t="s">
        <v>561</v>
      </c>
      <c r="B46" s="214"/>
      <c r="C46" s="148" t="s">
        <v>562</v>
      </c>
      <c r="D46" s="166">
        <v>0</v>
      </c>
      <c r="E46" s="204">
        <v>238433.6</v>
      </c>
      <c r="F46" s="203"/>
      <c r="G46" s="202"/>
    </row>
    <row r="47" spans="1:7" ht="14.25">
      <c r="A47" s="219" t="s">
        <v>563</v>
      </c>
      <c r="B47" s="214"/>
      <c r="C47" s="148" t="s">
        <v>564</v>
      </c>
      <c r="D47" s="166">
        <v>0</v>
      </c>
      <c r="E47" s="204">
        <v>3570615.11</v>
      </c>
      <c r="F47" s="203"/>
      <c r="G47" s="202"/>
    </row>
    <row r="48" spans="1:7" ht="14.25">
      <c r="A48" s="219" t="s">
        <v>565</v>
      </c>
      <c r="B48" s="214"/>
      <c r="C48" s="148" t="s">
        <v>566</v>
      </c>
      <c r="D48" s="166">
        <v>0</v>
      </c>
      <c r="E48" s="204">
        <v>1402682.31</v>
      </c>
      <c r="F48" s="203"/>
      <c r="G48" s="202"/>
    </row>
    <row r="49" spans="1:7" ht="14.25">
      <c r="A49" s="219" t="s">
        <v>589</v>
      </c>
      <c r="B49" s="214"/>
      <c r="C49" s="148" t="s">
        <v>590</v>
      </c>
      <c r="D49" s="166">
        <v>0</v>
      </c>
      <c r="E49" s="204">
        <v>68262.6</v>
      </c>
      <c r="F49" s="203"/>
      <c r="G49" s="202"/>
    </row>
    <row r="50" spans="1:7" ht="14.25">
      <c r="A50" s="219" t="s">
        <v>567</v>
      </c>
      <c r="B50" s="214"/>
      <c r="C50" s="148" t="s">
        <v>568</v>
      </c>
      <c r="D50" s="166">
        <v>0</v>
      </c>
      <c r="E50" s="204">
        <v>2481314.79</v>
      </c>
      <c r="F50" s="203"/>
      <c r="G50" s="202"/>
    </row>
    <row r="51" spans="1:7" ht="14.25">
      <c r="A51" s="219" t="s">
        <v>597</v>
      </c>
      <c r="B51" s="214"/>
      <c r="C51" s="148" t="s">
        <v>614</v>
      </c>
      <c r="D51" s="166">
        <v>0</v>
      </c>
      <c r="E51" s="204">
        <v>19853.31</v>
      </c>
      <c r="F51" s="203"/>
      <c r="G51" s="202"/>
    </row>
    <row r="52" spans="1:7" ht="14.25">
      <c r="A52" s="219" t="s">
        <v>569</v>
      </c>
      <c r="B52" s="214"/>
      <c r="C52" s="148" t="s">
        <v>570</v>
      </c>
      <c r="D52" s="166">
        <v>0</v>
      </c>
      <c r="E52" s="204">
        <v>17725.82</v>
      </c>
      <c r="F52" s="203"/>
      <c r="G52" s="202"/>
    </row>
    <row r="53" spans="1:7" ht="14.25">
      <c r="A53" s="219" t="s">
        <v>571</v>
      </c>
      <c r="B53" s="214"/>
      <c r="C53" s="148" t="s">
        <v>572</v>
      </c>
      <c r="D53" s="166">
        <v>0</v>
      </c>
      <c r="E53" s="204">
        <v>275396</v>
      </c>
      <c r="F53" s="203"/>
      <c r="G53" s="202"/>
    </row>
    <row r="54" spans="1:7" ht="14.25">
      <c r="A54" s="219" t="s">
        <v>573</v>
      </c>
      <c r="B54" s="214"/>
      <c r="C54" s="148" t="s">
        <v>574</v>
      </c>
      <c r="D54" s="166">
        <v>0</v>
      </c>
      <c r="E54" s="204">
        <v>10644427</v>
      </c>
      <c r="F54" s="203"/>
      <c r="G54" s="202"/>
    </row>
    <row r="55" spans="1:7" ht="14.25">
      <c r="A55" s="219" t="s">
        <v>20</v>
      </c>
      <c r="B55" s="214"/>
      <c r="C55" s="148" t="s">
        <v>350</v>
      </c>
      <c r="D55" s="166">
        <v>5418840.08</v>
      </c>
      <c r="E55" s="212">
        <v>0</v>
      </c>
      <c r="F55" s="213"/>
      <c r="G55" s="214"/>
    </row>
    <row r="56" spans="1:7" ht="14.25">
      <c r="A56" s="219" t="s">
        <v>295</v>
      </c>
      <c r="B56" s="214"/>
      <c r="C56" s="148" t="s">
        <v>351</v>
      </c>
      <c r="D56" s="166">
        <v>1371960</v>
      </c>
      <c r="E56" s="212">
        <v>0</v>
      </c>
      <c r="F56" s="213"/>
      <c r="G56" s="214"/>
    </row>
    <row r="57" spans="1:7" ht="14.25">
      <c r="A57" s="219" t="s">
        <v>298</v>
      </c>
      <c r="B57" s="214"/>
      <c r="C57" s="148" t="s">
        <v>352</v>
      </c>
      <c r="D57" s="166">
        <v>3810668</v>
      </c>
      <c r="E57" s="212">
        <v>0</v>
      </c>
      <c r="F57" s="213"/>
      <c r="G57" s="214"/>
    </row>
    <row r="58" spans="1:7" ht="14.25">
      <c r="A58" s="219" t="s">
        <v>3</v>
      </c>
      <c r="B58" s="214"/>
      <c r="C58" s="148" t="s">
        <v>353</v>
      </c>
      <c r="D58" s="166">
        <v>195108</v>
      </c>
      <c r="E58" s="212">
        <v>0</v>
      </c>
      <c r="F58" s="213"/>
      <c r="G58" s="214"/>
    </row>
    <row r="59" spans="1:7" ht="14.25">
      <c r="A59" s="219" t="s">
        <v>4</v>
      </c>
      <c r="B59" s="214"/>
      <c r="C59" s="148" t="s">
        <v>354</v>
      </c>
      <c r="D59" s="166">
        <v>1128680.96</v>
      </c>
      <c r="E59" s="212">
        <v>0</v>
      </c>
      <c r="F59" s="213"/>
      <c r="G59" s="214"/>
    </row>
    <row r="60" spans="1:7" ht="14.25">
      <c r="A60" s="219" t="s">
        <v>5</v>
      </c>
      <c r="B60" s="214"/>
      <c r="C60" s="148" t="s">
        <v>355</v>
      </c>
      <c r="D60" s="166">
        <v>740618.26</v>
      </c>
      <c r="E60" s="212">
        <v>0</v>
      </c>
      <c r="F60" s="213"/>
      <c r="G60" s="214"/>
    </row>
    <row r="61" spans="1:7" ht="14.25">
      <c r="A61" s="219" t="s">
        <v>6</v>
      </c>
      <c r="B61" s="214"/>
      <c r="C61" s="148" t="s">
        <v>356</v>
      </c>
      <c r="D61" s="166">
        <v>115645.18</v>
      </c>
      <c r="E61" s="212">
        <v>0</v>
      </c>
      <c r="F61" s="213"/>
      <c r="G61" s="214"/>
    </row>
    <row r="62" spans="1:7" ht="14.25">
      <c r="A62" s="219" t="s">
        <v>21</v>
      </c>
      <c r="B62" s="214"/>
      <c r="C62" s="148" t="s">
        <v>575</v>
      </c>
      <c r="D62" s="166">
        <v>960196</v>
      </c>
      <c r="E62" s="212">
        <v>0</v>
      </c>
      <c r="F62" s="213"/>
      <c r="G62" s="214"/>
    </row>
    <row r="63" spans="1:7" ht="14.25">
      <c r="A63" s="215" t="s">
        <v>13</v>
      </c>
      <c r="B63" s="216"/>
      <c r="C63" s="217"/>
      <c r="D63" s="167">
        <v>45959078.77</v>
      </c>
      <c r="E63" s="218">
        <v>45959078.77</v>
      </c>
      <c r="F63" s="213"/>
      <c r="G63" s="214"/>
    </row>
    <row r="64" ht="16.5" customHeight="1" hidden="1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</sheetData>
  <sheetProtection/>
  <mergeCells count="66">
    <mergeCell ref="A57:B57"/>
    <mergeCell ref="A58:B58"/>
    <mergeCell ref="A59:B59"/>
    <mergeCell ref="A52:B52"/>
    <mergeCell ref="A56:B56"/>
    <mergeCell ref="A60:B60"/>
    <mergeCell ref="A53:B53"/>
    <mergeCell ref="A54:B54"/>
    <mergeCell ref="A55:B55"/>
    <mergeCell ref="A49:B49"/>
    <mergeCell ref="A50:B50"/>
    <mergeCell ref="A51:B51"/>
    <mergeCell ref="A31:B31"/>
    <mergeCell ref="A28:B28"/>
    <mergeCell ref="A27:B27"/>
    <mergeCell ref="A48:B48"/>
    <mergeCell ref="A41:B41"/>
    <mergeCell ref="A37:B37"/>
    <mergeCell ref="A40:B40"/>
    <mergeCell ref="A3:F3"/>
    <mergeCell ref="A5:F5"/>
    <mergeCell ref="A22:B22"/>
    <mergeCell ref="A26:B26"/>
    <mergeCell ref="A14:B14"/>
    <mergeCell ref="A7:F7"/>
    <mergeCell ref="A12:B12"/>
    <mergeCell ref="A17:B17"/>
    <mergeCell ref="A19:B19"/>
    <mergeCell ref="A18:B18"/>
    <mergeCell ref="A20:B20"/>
    <mergeCell ref="A23:B23"/>
    <mergeCell ref="A39:B39"/>
    <mergeCell ref="A38:B38"/>
    <mergeCell ref="A33:B33"/>
    <mergeCell ref="A25:B25"/>
    <mergeCell ref="A24:B24"/>
    <mergeCell ref="A47:B47"/>
    <mergeCell ref="A44:B44"/>
    <mergeCell ref="A45:B45"/>
    <mergeCell ref="A46:B46"/>
    <mergeCell ref="A30:B30"/>
    <mergeCell ref="A29:B29"/>
    <mergeCell ref="A36:B36"/>
    <mergeCell ref="A42:B42"/>
    <mergeCell ref="A34:B34"/>
    <mergeCell ref="A32:B32"/>
    <mergeCell ref="A62:B62"/>
    <mergeCell ref="A9:F9"/>
    <mergeCell ref="E12:G12"/>
    <mergeCell ref="A13:B13"/>
    <mergeCell ref="A16:B16"/>
    <mergeCell ref="A15:B15"/>
    <mergeCell ref="E55:G55"/>
    <mergeCell ref="A43:B43"/>
    <mergeCell ref="A35:B35"/>
    <mergeCell ref="A21:B21"/>
    <mergeCell ref="E62:G62"/>
    <mergeCell ref="E56:G56"/>
    <mergeCell ref="E57:G57"/>
    <mergeCell ref="E58:G58"/>
    <mergeCell ref="A63:C63"/>
    <mergeCell ref="E63:G63"/>
    <mergeCell ref="E59:G59"/>
    <mergeCell ref="E60:G60"/>
    <mergeCell ref="A61:B61"/>
    <mergeCell ref="E61:G6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00390625" style="20" customWidth="1"/>
    <col min="7" max="8" width="7.7109375" style="20" customWidth="1"/>
    <col min="9" max="9" width="7.57421875" style="20" customWidth="1"/>
    <col min="10" max="10" width="19.710937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75" t="s">
        <v>49</v>
      </c>
      <c r="B2" s="275"/>
      <c r="C2" s="275"/>
      <c r="D2" s="275"/>
      <c r="E2" s="275"/>
      <c r="F2" s="275"/>
      <c r="G2" s="276" t="s">
        <v>50</v>
      </c>
      <c r="H2" s="275"/>
      <c r="I2" s="275"/>
      <c r="J2" s="275"/>
    </row>
    <row r="3" spans="1:10" ht="23.25">
      <c r="A3" s="275" t="s">
        <v>51</v>
      </c>
      <c r="B3" s="275"/>
      <c r="C3" s="275"/>
      <c r="D3" s="275"/>
      <c r="E3" s="275"/>
      <c r="F3" s="275"/>
      <c r="G3" s="276" t="s">
        <v>70</v>
      </c>
      <c r="H3" s="275"/>
      <c r="I3" s="275"/>
      <c r="J3" s="275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77" t="s">
        <v>718</v>
      </c>
      <c r="B5" s="277"/>
      <c r="C5" s="277"/>
      <c r="D5" s="277"/>
      <c r="E5" s="277"/>
      <c r="F5" s="278"/>
      <c r="G5" s="28"/>
      <c r="H5" s="28"/>
      <c r="I5" s="28"/>
      <c r="J5" s="29">
        <v>4962768.39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79" t="s">
        <v>52</v>
      </c>
      <c r="B7" s="279"/>
      <c r="C7" s="279"/>
      <c r="D7" s="279"/>
      <c r="E7" s="279"/>
      <c r="F7" s="31"/>
      <c r="G7" s="28"/>
      <c r="H7" s="28"/>
      <c r="I7" s="28"/>
      <c r="J7" s="29"/>
    </row>
    <row r="8" spans="1:10" ht="23.25">
      <c r="A8" s="50" t="s">
        <v>53</v>
      </c>
      <c r="B8" s="32"/>
      <c r="C8" s="50" t="s">
        <v>54</v>
      </c>
      <c r="D8" s="32"/>
      <c r="E8" s="32"/>
      <c r="F8" s="33" t="s">
        <v>55</v>
      </c>
      <c r="G8" s="28"/>
      <c r="H8" s="28"/>
      <c r="I8" s="28"/>
      <c r="J8" s="29"/>
    </row>
    <row r="9" spans="1:10" ht="23.25">
      <c r="A9" s="50" t="s">
        <v>633</v>
      </c>
      <c r="B9" s="32"/>
      <c r="C9" s="50" t="s">
        <v>719</v>
      </c>
      <c r="D9" s="32"/>
      <c r="E9" s="32"/>
      <c r="F9" s="33">
        <v>350</v>
      </c>
      <c r="G9" s="28"/>
      <c r="H9" s="28"/>
      <c r="I9" s="28"/>
      <c r="J9" s="29"/>
    </row>
    <row r="10" spans="1:10" ht="23.25">
      <c r="A10" s="50" t="s">
        <v>720</v>
      </c>
      <c r="B10" s="32"/>
      <c r="C10" s="168">
        <v>24120389</v>
      </c>
      <c r="D10" s="32"/>
      <c r="E10" s="32"/>
      <c r="F10" s="33">
        <v>9339.73</v>
      </c>
      <c r="G10" s="28"/>
      <c r="H10" s="28"/>
      <c r="I10" s="28"/>
      <c r="J10" s="29">
        <v>9689.73</v>
      </c>
    </row>
    <row r="11" spans="1:10" ht="23.25">
      <c r="A11" s="169"/>
      <c r="B11" s="169"/>
      <c r="C11" s="168"/>
      <c r="D11" s="169"/>
      <c r="E11" s="169"/>
      <c r="F11" s="170"/>
      <c r="G11" s="28"/>
      <c r="H11" s="28"/>
      <c r="I11" s="28"/>
      <c r="J11" s="35"/>
    </row>
    <row r="12" spans="1:10" ht="23.25">
      <c r="A12" s="50"/>
      <c r="B12" s="32"/>
      <c r="C12" s="50"/>
      <c r="D12" s="32"/>
      <c r="E12" s="32"/>
      <c r="F12" s="33"/>
      <c r="G12" s="28"/>
      <c r="H12" s="28"/>
      <c r="I12" s="28"/>
      <c r="J12" s="34"/>
    </row>
    <row r="13" spans="1:10" ht="23.25">
      <c r="A13" s="50"/>
      <c r="B13" s="32"/>
      <c r="C13" s="50"/>
      <c r="D13" s="32"/>
      <c r="E13" s="32"/>
      <c r="F13" s="33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274"/>
      <c r="B18" s="274"/>
      <c r="C18" s="274"/>
      <c r="D18" s="274"/>
      <c r="E18" s="274"/>
      <c r="F18" s="34"/>
      <c r="G18" s="28"/>
      <c r="H18" s="28"/>
      <c r="I18" s="28"/>
      <c r="J18" s="29"/>
    </row>
    <row r="19" spans="1:10" ht="23.25">
      <c r="A19" s="50"/>
      <c r="B19" s="280"/>
      <c r="C19" s="280"/>
      <c r="D19" s="280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274"/>
      <c r="B22" s="274"/>
      <c r="C22" s="274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42"/>
      <c r="C23" s="142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80" t="s">
        <v>721</v>
      </c>
      <c r="B26" s="280"/>
      <c r="C26" s="280"/>
      <c r="D26" s="280"/>
      <c r="E26" s="280"/>
      <c r="F26" s="281"/>
      <c r="G26" s="28"/>
      <c r="H26" s="28"/>
      <c r="I26" s="28"/>
      <c r="J26" s="29">
        <f>SUM(J5-J10)</f>
        <v>4953078.659999999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188</v>
      </c>
    </row>
    <row r="28" spans="1:10" ht="23.25">
      <c r="A28" s="51" t="s">
        <v>56</v>
      </c>
      <c r="B28" s="37"/>
      <c r="C28" s="51"/>
      <c r="D28" s="37"/>
      <c r="E28" s="37"/>
      <c r="F28" s="38"/>
      <c r="G28" s="282" t="s">
        <v>57</v>
      </c>
      <c r="H28" s="277"/>
      <c r="I28" s="277"/>
      <c r="J28" s="277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83" t="s">
        <v>722</v>
      </c>
      <c r="B30" s="283"/>
      <c r="C30" s="283"/>
      <c r="D30" s="283"/>
      <c r="E30" s="283"/>
      <c r="F30" s="284"/>
      <c r="G30" s="285" t="s">
        <v>723</v>
      </c>
      <c r="H30" s="286"/>
      <c r="I30" s="286"/>
      <c r="J30" s="286"/>
    </row>
    <row r="31" spans="1:10" ht="23.25">
      <c r="A31" s="275" t="s">
        <v>246</v>
      </c>
      <c r="B31" s="275"/>
      <c r="C31" s="275"/>
      <c r="D31" s="275"/>
      <c r="E31" s="30"/>
      <c r="F31" s="34"/>
      <c r="G31" s="285" t="s">
        <v>243</v>
      </c>
      <c r="H31" s="286"/>
      <c r="I31" s="286"/>
      <c r="J31" s="286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5">
    <mergeCell ref="A26:F26"/>
    <mergeCell ref="G28:J28"/>
    <mergeCell ref="A30:F30"/>
    <mergeCell ref="G30:J30"/>
    <mergeCell ref="A31:D31"/>
    <mergeCell ref="G31:J31"/>
    <mergeCell ref="A22:C22"/>
    <mergeCell ref="A2:F2"/>
    <mergeCell ref="G2:J2"/>
    <mergeCell ref="A3:F3"/>
    <mergeCell ref="G3:J3"/>
    <mergeCell ref="A5:F5"/>
    <mergeCell ref="A7:E7"/>
    <mergeCell ref="A18:E18"/>
    <mergeCell ref="B19:D19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6">
      <selection activeCell="D21" sqref="D21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85156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75" t="s">
        <v>49</v>
      </c>
      <c r="B2" s="275"/>
      <c r="C2" s="275"/>
      <c r="D2" s="275"/>
      <c r="E2" s="275"/>
      <c r="F2" s="275"/>
      <c r="G2" s="276" t="s">
        <v>248</v>
      </c>
      <c r="H2" s="275"/>
      <c r="I2" s="275"/>
      <c r="J2" s="275"/>
    </row>
    <row r="3" spans="1:10" ht="23.25">
      <c r="A3" s="275" t="s">
        <v>51</v>
      </c>
      <c r="B3" s="275"/>
      <c r="C3" s="275"/>
      <c r="D3" s="275"/>
      <c r="E3" s="275"/>
      <c r="F3" s="275"/>
      <c r="G3" s="276" t="s">
        <v>247</v>
      </c>
      <c r="H3" s="275"/>
      <c r="I3" s="275"/>
      <c r="J3" s="275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77" t="s">
        <v>718</v>
      </c>
      <c r="B5" s="277"/>
      <c r="C5" s="277"/>
      <c r="D5" s="277"/>
      <c r="E5" s="277"/>
      <c r="F5" s="278"/>
      <c r="G5" s="28"/>
      <c r="H5" s="28"/>
      <c r="I5" s="28"/>
      <c r="J5" s="29">
        <v>5950853.13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87" t="s">
        <v>52</v>
      </c>
      <c r="B7" s="287"/>
      <c r="C7" s="287"/>
      <c r="D7" s="287"/>
      <c r="E7" s="287"/>
      <c r="F7" s="31"/>
      <c r="G7" s="28"/>
      <c r="H7" s="28"/>
      <c r="I7" s="28"/>
      <c r="J7" s="29"/>
    </row>
    <row r="8" spans="1:10" ht="23.25">
      <c r="A8" s="50" t="s">
        <v>53</v>
      </c>
      <c r="B8" s="32"/>
      <c r="C8" s="50" t="s">
        <v>54</v>
      </c>
      <c r="D8" s="32"/>
      <c r="E8" s="32"/>
      <c r="F8" s="33" t="s">
        <v>55</v>
      </c>
      <c r="G8" s="28"/>
      <c r="H8" s="28"/>
      <c r="I8" s="28"/>
      <c r="J8" s="29"/>
    </row>
    <row r="9" spans="1:10" ht="23.25">
      <c r="A9" s="50" t="s">
        <v>724</v>
      </c>
      <c r="B9" s="32"/>
      <c r="C9" s="325" t="s">
        <v>725</v>
      </c>
      <c r="D9" s="32"/>
      <c r="E9" s="32"/>
      <c r="F9" s="33">
        <v>350</v>
      </c>
      <c r="G9" s="28"/>
      <c r="H9" s="28"/>
      <c r="I9" s="28"/>
      <c r="J9" s="29"/>
    </row>
    <row r="10" spans="1:10" ht="23.25">
      <c r="A10" s="50" t="s">
        <v>726</v>
      </c>
      <c r="B10" s="32"/>
      <c r="C10" s="325" t="s">
        <v>727</v>
      </c>
      <c r="D10" s="32"/>
      <c r="E10" s="32"/>
      <c r="F10" s="34">
        <v>11220</v>
      </c>
      <c r="G10" s="28"/>
      <c r="H10" s="28"/>
      <c r="I10" s="28"/>
      <c r="J10" s="35"/>
    </row>
    <row r="11" spans="1:10" ht="23.25">
      <c r="A11" s="50" t="s">
        <v>720</v>
      </c>
      <c r="B11" s="32"/>
      <c r="C11" s="325" t="s">
        <v>728</v>
      </c>
      <c r="D11" s="32"/>
      <c r="E11" s="32"/>
      <c r="F11" s="34">
        <v>470</v>
      </c>
      <c r="G11" s="28"/>
      <c r="H11" s="28"/>
      <c r="I11" s="28"/>
      <c r="J11" s="34"/>
    </row>
    <row r="12" spans="1:10" ht="23.25">
      <c r="A12" s="49"/>
      <c r="B12" s="49"/>
      <c r="C12" s="325" t="s">
        <v>729</v>
      </c>
      <c r="D12" s="49"/>
      <c r="E12" s="49"/>
      <c r="F12" s="34">
        <v>190</v>
      </c>
      <c r="G12" s="28"/>
      <c r="H12" s="28"/>
      <c r="I12" s="28"/>
      <c r="J12" s="29"/>
    </row>
    <row r="13" spans="1:10" ht="23.25">
      <c r="A13" s="50"/>
      <c r="B13" s="32"/>
      <c r="C13" s="325" t="s">
        <v>730</v>
      </c>
      <c r="D13" s="32"/>
      <c r="E13" s="32"/>
      <c r="F13" s="34">
        <v>180</v>
      </c>
      <c r="G13" s="28"/>
      <c r="H13" s="28"/>
      <c r="I13" s="28"/>
      <c r="J13" s="29"/>
    </row>
    <row r="14" spans="1:10" ht="23.25">
      <c r="A14" s="50"/>
      <c r="B14" s="32"/>
      <c r="C14" s="325" t="s">
        <v>731</v>
      </c>
      <c r="D14" s="32"/>
      <c r="E14" s="32"/>
      <c r="F14" s="34">
        <v>440</v>
      </c>
      <c r="G14" s="28"/>
      <c r="H14" s="28"/>
      <c r="I14" s="28"/>
      <c r="J14" s="29"/>
    </row>
    <row r="15" spans="1:10" ht="23.25">
      <c r="A15" s="50"/>
      <c r="B15" s="32"/>
      <c r="C15" s="325" t="s">
        <v>732</v>
      </c>
      <c r="D15" s="32"/>
      <c r="E15" s="32"/>
      <c r="F15" s="34">
        <v>6900</v>
      </c>
      <c r="G15" s="28"/>
      <c r="H15" s="28"/>
      <c r="I15" s="28"/>
      <c r="J15" s="29"/>
    </row>
    <row r="16" spans="1:10" ht="23.25">
      <c r="A16" s="49"/>
      <c r="B16" s="49"/>
      <c r="C16" s="325" t="s">
        <v>733</v>
      </c>
      <c r="D16" s="49"/>
      <c r="E16" s="49"/>
      <c r="F16" s="34">
        <v>19695</v>
      </c>
      <c r="G16" s="28"/>
      <c r="H16" s="28"/>
      <c r="I16" s="28"/>
      <c r="J16" s="29"/>
    </row>
    <row r="17" spans="1:10" ht="23.25">
      <c r="A17" s="50"/>
      <c r="B17" s="32"/>
      <c r="C17" s="326">
        <v>10080252</v>
      </c>
      <c r="D17" s="32"/>
      <c r="E17" s="32"/>
      <c r="F17" s="34">
        <v>13686</v>
      </c>
      <c r="G17" s="28"/>
      <c r="H17" s="28"/>
      <c r="I17" s="28"/>
      <c r="J17" s="29">
        <v>53131</v>
      </c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49"/>
      <c r="B19" s="49"/>
      <c r="C19" s="49"/>
      <c r="D19" s="49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274"/>
      <c r="D20" s="274"/>
      <c r="E20" s="274"/>
      <c r="F20" s="34"/>
      <c r="G20" s="28"/>
      <c r="H20" s="28"/>
      <c r="I20" s="28"/>
      <c r="J20" s="29"/>
    </row>
    <row r="21" spans="1:10" ht="23.25">
      <c r="A21" s="50"/>
      <c r="B21" s="49"/>
      <c r="C21" s="49"/>
      <c r="D21" s="49"/>
      <c r="E21" s="32"/>
      <c r="F21" s="34"/>
      <c r="G21" s="28"/>
      <c r="H21" s="28"/>
      <c r="I21" s="28"/>
      <c r="J21" s="29"/>
    </row>
    <row r="22" spans="1:10" ht="23.25">
      <c r="A22" s="50"/>
      <c r="B22" s="49"/>
      <c r="C22" s="49"/>
      <c r="D22" s="49"/>
      <c r="E22" s="32"/>
      <c r="F22" s="34"/>
      <c r="G22" s="28"/>
      <c r="H22" s="28"/>
      <c r="I22" s="28"/>
      <c r="J22" s="29"/>
    </row>
    <row r="23" spans="1:10" ht="23.25">
      <c r="A23" s="50"/>
      <c r="B23" s="142"/>
      <c r="C23" s="142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80" t="s">
        <v>721</v>
      </c>
      <c r="B26" s="280"/>
      <c r="C26" s="280"/>
      <c r="D26" s="280"/>
      <c r="E26" s="280"/>
      <c r="F26" s="281"/>
      <c r="G26" s="28"/>
      <c r="H26" s="28"/>
      <c r="I26" s="28"/>
      <c r="J26" s="29">
        <f>SUM(J5-J17)</f>
        <v>5897722.13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188</v>
      </c>
    </row>
    <row r="28" spans="1:10" ht="23.25">
      <c r="A28" s="51" t="s">
        <v>56</v>
      </c>
      <c r="B28" s="37"/>
      <c r="C28" s="51"/>
      <c r="D28" s="37"/>
      <c r="E28" s="37"/>
      <c r="F28" s="38"/>
      <c r="G28" s="282" t="s">
        <v>57</v>
      </c>
      <c r="H28" s="277"/>
      <c r="I28" s="277"/>
      <c r="J28" s="277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83" t="s">
        <v>734</v>
      </c>
      <c r="B30" s="283"/>
      <c r="C30" s="283"/>
      <c r="D30" s="283"/>
      <c r="E30" s="283"/>
      <c r="F30" s="284"/>
      <c r="G30" s="285" t="s">
        <v>735</v>
      </c>
      <c r="H30" s="286"/>
      <c r="I30" s="286"/>
      <c r="J30" s="286"/>
    </row>
    <row r="31" spans="1:10" ht="23.25">
      <c r="A31" s="275" t="s">
        <v>246</v>
      </c>
      <c r="B31" s="275"/>
      <c r="C31" s="275"/>
      <c r="D31" s="275"/>
      <c r="E31" s="30"/>
      <c r="F31" s="34"/>
      <c r="G31" s="285" t="s">
        <v>243</v>
      </c>
      <c r="H31" s="286"/>
      <c r="I31" s="286"/>
      <c r="J31" s="286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3">
    <mergeCell ref="A31:D31"/>
    <mergeCell ref="G31:J31"/>
    <mergeCell ref="A7:E7"/>
    <mergeCell ref="A30:F30"/>
    <mergeCell ref="G30:J30"/>
    <mergeCell ref="G28:J28"/>
    <mergeCell ref="C20:E20"/>
    <mergeCell ref="G2:J2"/>
    <mergeCell ref="A3:F3"/>
    <mergeCell ref="G3:J3"/>
    <mergeCell ref="A5:F5"/>
    <mergeCell ref="A2:F2"/>
    <mergeCell ref="A26:F26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1">
      <selection activeCell="A3" sqref="A3:U3"/>
    </sheetView>
  </sheetViews>
  <sheetFormatPr defaultColWidth="9.140625" defaultRowHeight="12.75"/>
  <cols>
    <col min="1" max="1" width="0.71875" style="147" customWidth="1"/>
    <col min="2" max="2" width="10.57421875" style="147" customWidth="1"/>
    <col min="3" max="3" width="5.140625" style="147" customWidth="1"/>
    <col min="4" max="4" width="2.140625" style="147" customWidth="1"/>
    <col min="5" max="5" width="0.42578125" style="147" customWidth="1"/>
    <col min="6" max="6" width="20.421875" style="147" customWidth="1"/>
    <col min="7" max="7" width="2.140625" style="147" hidden="1" customWidth="1"/>
    <col min="8" max="8" width="0.85546875" style="147" customWidth="1"/>
    <col min="9" max="9" width="7.00390625" style="147" customWidth="1"/>
    <col min="10" max="10" width="7.140625" style="147" customWidth="1"/>
    <col min="11" max="11" width="4.140625" style="147" customWidth="1"/>
    <col min="12" max="12" width="1.8515625" style="147" hidden="1" customWidth="1"/>
    <col min="13" max="13" width="13.8515625" style="147" customWidth="1"/>
    <col min="14" max="14" width="2.8515625" style="147" customWidth="1"/>
    <col min="15" max="15" width="11.7109375" style="147" customWidth="1"/>
    <col min="16" max="16" width="16.00390625" style="147" customWidth="1"/>
    <col min="17" max="17" width="2.00390625" style="147" customWidth="1"/>
    <col min="18" max="18" width="12.57421875" style="147" customWidth="1"/>
    <col min="19" max="19" width="0.2890625" style="147" hidden="1" customWidth="1"/>
    <col min="20" max="20" width="1.7109375" style="147" hidden="1" customWidth="1"/>
    <col min="21" max="21" width="16.00390625" style="147" customWidth="1"/>
    <col min="22" max="22" width="18.28125" style="147" customWidth="1"/>
    <col min="23" max="23" width="18.7109375" style="147" customWidth="1"/>
    <col min="24" max="24" width="19.140625" style="147" customWidth="1"/>
    <col min="25" max="25" width="18.57421875" style="147" customWidth="1"/>
    <col min="26" max="27" width="19.7109375" style="147" customWidth="1"/>
    <col min="28" max="28" width="19.00390625" style="147" customWidth="1"/>
    <col min="29" max="29" width="0" style="147" hidden="1" customWidth="1"/>
    <col min="30" max="16384" width="9.140625" style="147" customWidth="1"/>
  </cols>
  <sheetData>
    <row r="1" spans="1:21" ht="21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</row>
    <row r="2" spans="1:21" ht="21" customHeight="1">
      <c r="A2" s="300" t="s">
        <v>621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ht="18" customHeight="1">
      <c r="A3" s="301" t="s">
        <v>705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ht="3" customHeight="1" hidden="1"/>
    <row r="5" spans="1:28" ht="14.25">
      <c r="A5" s="149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50"/>
      <c r="M5" s="293" t="s">
        <v>357</v>
      </c>
      <c r="N5" s="244"/>
      <c r="O5" s="245"/>
      <c r="P5" s="293" t="s">
        <v>437</v>
      </c>
      <c r="Q5" s="293" t="s">
        <v>358</v>
      </c>
      <c r="R5" s="244"/>
      <c r="S5" s="244"/>
      <c r="T5" s="244"/>
      <c r="U5" s="245"/>
      <c r="V5" s="293" t="s">
        <v>359</v>
      </c>
      <c r="W5" s="245"/>
      <c r="X5" s="293" t="s">
        <v>360</v>
      </c>
      <c r="Y5" s="293" t="s">
        <v>439</v>
      </c>
      <c r="Z5" s="245"/>
      <c r="AA5" s="293" t="s">
        <v>361</v>
      </c>
      <c r="AB5" s="222" t="s">
        <v>13</v>
      </c>
    </row>
    <row r="6" spans="1:28" ht="14.25">
      <c r="A6" s="191"/>
      <c r="B6" s="187"/>
      <c r="C6" s="187"/>
      <c r="D6" s="187"/>
      <c r="E6" s="187"/>
      <c r="F6" s="187"/>
      <c r="G6" s="187"/>
      <c r="H6" s="187"/>
      <c r="I6" s="187"/>
      <c r="J6" s="187"/>
      <c r="K6" s="305" t="s">
        <v>362</v>
      </c>
      <c r="L6" s="151"/>
      <c r="M6" s="294"/>
      <c r="N6" s="302"/>
      <c r="O6" s="295"/>
      <c r="P6" s="296"/>
      <c r="Q6" s="294"/>
      <c r="R6" s="302"/>
      <c r="S6" s="302"/>
      <c r="T6" s="302"/>
      <c r="U6" s="295"/>
      <c r="V6" s="294"/>
      <c r="W6" s="295"/>
      <c r="X6" s="296"/>
      <c r="Y6" s="294"/>
      <c r="Z6" s="295"/>
      <c r="AA6" s="296"/>
      <c r="AB6" s="303"/>
    </row>
    <row r="7" spans="1:28" ht="14.25">
      <c r="A7" s="191"/>
      <c r="B7" s="187"/>
      <c r="C7" s="187"/>
      <c r="D7" s="187"/>
      <c r="E7" s="187"/>
      <c r="F7" s="187"/>
      <c r="G7" s="187"/>
      <c r="H7" s="187"/>
      <c r="I7" s="187"/>
      <c r="J7" s="187"/>
      <c r="K7" s="306"/>
      <c r="L7" s="151"/>
      <c r="M7" s="307" t="s">
        <v>363</v>
      </c>
      <c r="N7" s="299"/>
      <c r="O7" s="298"/>
      <c r="P7" s="190" t="s">
        <v>441</v>
      </c>
      <c r="Q7" s="307" t="s">
        <v>364</v>
      </c>
      <c r="R7" s="299"/>
      <c r="S7" s="299"/>
      <c r="T7" s="299"/>
      <c r="U7" s="298"/>
      <c r="V7" s="307" t="s">
        <v>365</v>
      </c>
      <c r="W7" s="298"/>
      <c r="X7" s="190" t="s">
        <v>366</v>
      </c>
      <c r="Y7" s="307" t="s">
        <v>443</v>
      </c>
      <c r="Z7" s="298"/>
      <c r="AA7" s="190" t="s">
        <v>367</v>
      </c>
      <c r="AB7" s="303"/>
    </row>
    <row r="8" spans="1:28" ht="18" customHeight="1">
      <c r="A8" s="191"/>
      <c r="B8" s="187"/>
      <c r="C8" s="187"/>
      <c r="D8" s="187"/>
      <c r="E8" s="187"/>
      <c r="F8" s="187"/>
      <c r="G8" s="187"/>
      <c r="H8" s="187"/>
      <c r="I8" s="187"/>
      <c r="J8" s="187"/>
      <c r="K8" s="306"/>
      <c r="L8" s="151"/>
      <c r="M8" s="308" t="s">
        <v>368</v>
      </c>
      <c r="N8" s="308" t="s">
        <v>369</v>
      </c>
      <c r="O8" s="245"/>
      <c r="P8" s="308" t="s">
        <v>446</v>
      </c>
      <c r="Q8" s="308" t="s">
        <v>370</v>
      </c>
      <c r="R8" s="244"/>
      <c r="S8" s="244"/>
      <c r="T8" s="245"/>
      <c r="U8" s="308" t="s">
        <v>448</v>
      </c>
      <c r="V8" s="308" t="s">
        <v>371</v>
      </c>
      <c r="W8" s="308" t="s">
        <v>449</v>
      </c>
      <c r="X8" s="308" t="s">
        <v>372</v>
      </c>
      <c r="Y8" s="308" t="s">
        <v>451</v>
      </c>
      <c r="Z8" s="308" t="s">
        <v>452</v>
      </c>
      <c r="AA8" s="308" t="s">
        <v>20</v>
      </c>
      <c r="AB8" s="303"/>
    </row>
    <row r="9" spans="1:28" ht="14.25">
      <c r="A9" s="191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51"/>
      <c r="M9" s="303"/>
      <c r="N9" s="309"/>
      <c r="O9" s="310"/>
      <c r="P9" s="303"/>
      <c r="Q9" s="309"/>
      <c r="R9" s="221"/>
      <c r="S9" s="221"/>
      <c r="T9" s="310"/>
      <c r="U9" s="303"/>
      <c r="V9" s="303"/>
      <c r="W9" s="303"/>
      <c r="X9" s="303"/>
      <c r="Y9" s="303"/>
      <c r="Z9" s="303"/>
      <c r="AA9" s="303"/>
      <c r="AB9" s="303"/>
    </row>
    <row r="10" spans="1:28" ht="14.25">
      <c r="A10" s="311" t="s">
        <v>373</v>
      </c>
      <c r="B10" s="306"/>
      <c r="C10" s="306"/>
      <c r="D10" s="187"/>
      <c r="E10" s="187"/>
      <c r="F10" s="187"/>
      <c r="G10" s="187"/>
      <c r="H10" s="187"/>
      <c r="I10" s="331"/>
      <c r="J10" s="187"/>
      <c r="K10" s="187"/>
      <c r="L10" s="151"/>
      <c r="M10" s="303"/>
      <c r="N10" s="309"/>
      <c r="O10" s="310"/>
      <c r="P10" s="303"/>
      <c r="Q10" s="309"/>
      <c r="R10" s="221"/>
      <c r="S10" s="221"/>
      <c r="T10" s="310"/>
      <c r="U10" s="303"/>
      <c r="V10" s="303"/>
      <c r="W10" s="303"/>
      <c r="X10" s="303"/>
      <c r="Y10" s="303"/>
      <c r="Z10" s="303"/>
      <c r="AA10" s="303"/>
      <c r="AB10" s="303"/>
    </row>
    <row r="11" spans="1:28" ht="14.25">
      <c r="A11" s="191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51"/>
      <c r="M11" s="296"/>
      <c r="N11" s="294"/>
      <c r="O11" s="295"/>
      <c r="P11" s="296"/>
      <c r="Q11" s="294"/>
      <c r="R11" s="302"/>
      <c r="S11" s="302"/>
      <c r="T11" s="295"/>
      <c r="U11" s="296"/>
      <c r="V11" s="296"/>
      <c r="W11" s="296"/>
      <c r="X11" s="296"/>
      <c r="Y11" s="296"/>
      <c r="Z11" s="296"/>
      <c r="AA11" s="296"/>
      <c r="AB11" s="303"/>
    </row>
    <row r="12" spans="1:28" ht="14.25">
      <c r="A12" s="19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52"/>
      <c r="M12" s="192" t="s">
        <v>374</v>
      </c>
      <c r="N12" s="297" t="s">
        <v>375</v>
      </c>
      <c r="O12" s="298"/>
      <c r="P12" s="192" t="s">
        <v>455</v>
      </c>
      <c r="Q12" s="297" t="s">
        <v>376</v>
      </c>
      <c r="R12" s="299"/>
      <c r="S12" s="299"/>
      <c r="T12" s="298"/>
      <c r="U12" s="192" t="s">
        <v>457</v>
      </c>
      <c r="V12" s="192" t="s">
        <v>377</v>
      </c>
      <c r="W12" s="192" t="s">
        <v>458</v>
      </c>
      <c r="X12" s="192" t="s">
        <v>378</v>
      </c>
      <c r="Y12" s="192" t="s">
        <v>460</v>
      </c>
      <c r="Z12" s="192" t="s">
        <v>461</v>
      </c>
      <c r="AA12" s="192" t="s">
        <v>379</v>
      </c>
      <c r="AB12" s="304"/>
    </row>
    <row r="13" spans="1:28" ht="14.25">
      <c r="A13" s="312" t="s">
        <v>232</v>
      </c>
      <c r="B13" s="315" t="s">
        <v>20</v>
      </c>
      <c r="C13" s="318" t="s">
        <v>380</v>
      </c>
      <c r="D13" s="245"/>
      <c r="E13" s="162" t="s">
        <v>232</v>
      </c>
      <c r="F13" s="196" t="s">
        <v>381</v>
      </c>
      <c r="G13" s="291" t="s">
        <v>382</v>
      </c>
      <c r="H13" s="213"/>
      <c r="I13" s="214"/>
      <c r="J13" s="292" t="s">
        <v>383</v>
      </c>
      <c r="K13" s="213"/>
      <c r="L13" s="214"/>
      <c r="M13" s="189">
        <v>0</v>
      </c>
      <c r="N13" s="290">
        <v>0</v>
      </c>
      <c r="O13" s="214"/>
      <c r="P13" s="189">
        <v>0</v>
      </c>
      <c r="Q13" s="290">
        <v>0</v>
      </c>
      <c r="R13" s="213"/>
      <c r="S13" s="213"/>
      <c r="T13" s="214"/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189">
        <v>0</v>
      </c>
      <c r="AA13" s="189">
        <v>6843</v>
      </c>
      <c r="AB13" s="189">
        <v>6843</v>
      </c>
    </row>
    <row r="14" spans="1:28" ht="14.25">
      <c r="A14" s="313"/>
      <c r="B14" s="316"/>
      <c r="C14" s="221"/>
      <c r="D14" s="310"/>
      <c r="E14" s="162" t="s">
        <v>232</v>
      </c>
      <c r="F14" s="196" t="s">
        <v>384</v>
      </c>
      <c r="G14" s="291" t="s">
        <v>385</v>
      </c>
      <c r="H14" s="213"/>
      <c r="I14" s="214"/>
      <c r="J14" s="292" t="s">
        <v>383</v>
      </c>
      <c r="K14" s="213"/>
      <c r="L14" s="214"/>
      <c r="M14" s="189">
        <v>0</v>
      </c>
      <c r="N14" s="290">
        <v>0</v>
      </c>
      <c r="O14" s="214"/>
      <c r="P14" s="189">
        <v>0</v>
      </c>
      <c r="Q14" s="290">
        <v>0</v>
      </c>
      <c r="R14" s="213"/>
      <c r="S14" s="213"/>
      <c r="T14" s="214"/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89">
        <v>0</v>
      </c>
      <c r="AA14" s="189">
        <v>656000</v>
      </c>
      <c r="AB14" s="189">
        <v>656000</v>
      </c>
    </row>
    <row r="15" spans="1:28" ht="14.25">
      <c r="A15" s="313"/>
      <c r="B15" s="316"/>
      <c r="C15" s="221"/>
      <c r="D15" s="310"/>
      <c r="E15" s="162" t="s">
        <v>232</v>
      </c>
      <c r="F15" s="196" t="s">
        <v>386</v>
      </c>
      <c r="G15" s="291" t="s">
        <v>387</v>
      </c>
      <c r="H15" s="213"/>
      <c r="I15" s="214"/>
      <c r="J15" s="292" t="s">
        <v>383</v>
      </c>
      <c r="K15" s="213"/>
      <c r="L15" s="214"/>
      <c r="M15" s="189">
        <v>0</v>
      </c>
      <c r="N15" s="290">
        <v>0</v>
      </c>
      <c r="O15" s="214"/>
      <c r="P15" s="189">
        <v>0</v>
      </c>
      <c r="Q15" s="290">
        <v>0</v>
      </c>
      <c r="R15" s="213"/>
      <c r="S15" s="213"/>
      <c r="T15" s="214"/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187200</v>
      </c>
      <c r="AB15" s="189">
        <v>187200</v>
      </c>
    </row>
    <row r="16" spans="1:28" ht="14.25">
      <c r="A16" s="313"/>
      <c r="B16" s="316"/>
      <c r="C16" s="221"/>
      <c r="D16" s="310"/>
      <c r="E16" s="162" t="s">
        <v>232</v>
      </c>
      <c r="F16" s="196" t="s">
        <v>388</v>
      </c>
      <c r="G16" s="291" t="s">
        <v>389</v>
      </c>
      <c r="H16" s="213"/>
      <c r="I16" s="214"/>
      <c r="J16" s="292" t="s">
        <v>383</v>
      </c>
      <c r="K16" s="213"/>
      <c r="L16" s="214"/>
      <c r="M16" s="189">
        <v>0</v>
      </c>
      <c r="N16" s="290">
        <v>0</v>
      </c>
      <c r="O16" s="214"/>
      <c r="P16" s="189">
        <v>0</v>
      </c>
      <c r="Q16" s="290">
        <v>0</v>
      </c>
      <c r="R16" s="213"/>
      <c r="S16" s="213"/>
      <c r="T16" s="214"/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1500</v>
      </c>
      <c r="AB16" s="189">
        <v>1500</v>
      </c>
    </row>
    <row r="17" spans="1:28" ht="14.25">
      <c r="A17" s="313"/>
      <c r="B17" s="316"/>
      <c r="C17" s="221"/>
      <c r="D17" s="310"/>
      <c r="E17" s="162" t="s">
        <v>232</v>
      </c>
      <c r="F17" s="196" t="s">
        <v>622</v>
      </c>
      <c r="G17" s="291" t="s">
        <v>623</v>
      </c>
      <c r="H17" s="213"/>
      <c r="I17" s="214"/>
      <c r="J17" s="292" t="s">
        <v>383</v>
      </c>
      <c r="K17" s="213"/>
      <c r="L17" s="214"/>
      <c r="M17" s="189">
        <v>0</v>
      </c>
      <c r="N17" s="290">
        <v>0</v>
      </c>
      <c r="O17" s="214"/>
      <c r="P17" s="189">
        <v>0</v>
      </c>
      <c r="Q17" s="290">
        <v>0</v>
      </c>
      <c r="R17" s="213"/>
      <c r="S17" s="213"/>
      <c r="T17" s="214"/>
      <c r="U17" s="189">
        <v>0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</row>
    <row r="18" spans="1:28" ht="25.5">
      <c r="A18" s="313"/>
      <c r="B18" s="316"/>
      <c r="C18" s="221"/>
      <c r="D18" s="310"/>
      <c r="E18" s="162" t="s">
        <v>232</v>
      </c>
      <c r="F18" s="196" t="s">
        <v>515</v>
      </c>
      <c r="G18" s="291" t="s">
        <v>516</v>
      </c>
      <c r="H18" s="213"/>
      <c r="I18" s="214"/>
      <c r="J18" s="292" t="s">
        <v>383</v>
      </c>
      <c r="K18" s="213"/>
      <c r="L18" s="214"/>
      <c r="M18" s="189">
        <v>0</v>
      </c>
      <c r="N18" s="290">
        <v>0</v>
      </c>
      <c r="O18" s="214"/>
      <c r="P18" s="189">
        <v>0</v>
      </c>
      <c r="Q18" s="290">
        <v>0</v>
      </c>
      <c r="R18" s="213"/>
      <c r="S18" s="213"/>
      <c r="T18" s="214"/>
      <c r="U18" s="189">
        <v>0</v>
      </c>
      <c r="V18" s="189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</row>
    <row r="19" spans="1:28" ht="14.25">
      <c r="A19" s="313"/>
      <c r="B19" s="317"/>
      <c r="C19" s="216"/>
      <c r="D19" s="217"/>
      <c r="E19" s="289" t="s">
        <v>390</v>
      </c>
      <c r="F19" s="213"/>
      <c r="G19" s="213"/>
      <c r="H19" s="213"/>
      <c r="I19" s="213"/>
      <c r="J19" s="213"/>
      <c r="K19" s="213"/>
      <c r="L19" s="214"/>
      <c r="M19" s="193">
        <v>0</v>
      </c>
      <c r="N19" s="288">
        <v>0</v>
      </c>
      <c r="O19" s="214"/>
      <c r="P19" s="193">
        <v>0</v>
      </c>
      <c r="Q19" s="288">
        <v>0</v>
      </c>
      <c r="R19" s="213"/>
      <c r="S19" s="213"/>
      <c r="T19" s="214"/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3">
        <v>0</v>
      </c>
      <c r="AA19" s="193">
        <v>851543</v>
      </c>
      <c r="AB19" s="193">
        <v>851543</v>
      </c>
    </row>
    <row r="20" spans="1:28" ht="14.25">
      <c r="A20" s="314"/>
      <c r="B20" s="289" t="s">
        <v>23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4"/>
      <c r="M20" s="193">
        <v>0</v>
      </c>
      <c r="N20" s="288">
        <v>0</v>
      </c>
      <c r="O20" s="214"/>
      <c r="P20" s="193">
        <v>0</v>
      </c>
      <c r="Q20" s="288">
        <v>0</v>
      </c>
      <c r="R20" s="213"/>
      <c r="S20" s="213"/>
      <c r="T20" s="214"/>
      <c r="U20" s="193"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5418840.08</v>
      </c>
      <c r="AB20" s="193">
        <v>5418840.08</v>
      </c>
    </row>
    <row r="21" spans="1:28" ht="14.25">
      <c r="A21" s="312" t="s">
        <v>232</v>
      </c>
      <c r="B21" s="315" t="s">
        <v>295</v>
      </c>
      <c r="C21" s="318">
        <v>210000</v>
      </c>
      <c r="D21" s="245"/>
      <c r="E21" s="162" t="s">
        <v>232</v>
      </c>
      <c r="F21" s="196" t="s">
        <v>392</v>
      </c>
      <c r="G21" s="291" t="s">
        <v>393</v>
      </c>
      <c r="H21" s="213"/>
      <c r="I21" s="214"/>
      <c r="J21" s="292" t="s">
        <v>383</v>
      </c>
      <c r="K21" s="213"/>
      <c r="L21" s="214"/>
      <c r="M21" s="189">
        <v>42840</v>
      </c>
      <c r="N21" s="290">
        <v>0</v>
      </c>
      <c r="O21" s="214"/>
      <c r="P21" s="189">
        <v>0</v>
      </c>
      <c r="Q21" s="290">
        <v>0</v>
      </c>
      <c r="R21" s="213"/>
      <c r="S21" s="213"/>
      <c r="T21" s="214"/>
      <c r="U21" s="189">
        <v>0</v>
      </c>
      <c r="V21" s="189">
        <v>0</v>
      </c>
      <c r="W21" s="189">
        <v>0</v>
      </c>
      <c r="X21" s="189">
        <v>0</v>
      </c>
      <c r="Y21" s="189">
        <v>0</v>
      </c>
      <c r="Z21" s="189">
        <v>0</v>
      </c>
      <c r="AA21" s="189">
        <v>0</v>
      </c>
      <c r="AB21" s="189">
        <v>42840</v>
      </c>
    </row>
    <row r="22" spans="1:28" ht="25.5">
      <c r="A22" s="313"/>
      <c r="B22" s="316"/>
      <c r="C22" s="221"/>
      <c r="D22" s="310"/>
      <c r="E22" s="162" t="s">
        <v>232</v>
      </c>
      <c r="F22" s="196" t="s">
        <v>394</v>
      </c>
      <c r="G22" s="291" t="s">
        <v>395</v>
      </c>
      <c r="H22" s="213"/>
      <c r="I22" s="214"/>
      <c r="J22" s="292" t="s">
        <v>383</v>
      </c>
      <c r="K22" s="213"/>
      <c r="L22" s="214"/>
      <c r="M22" s="189">
        <v>3510</v>
      </c>
      <c r="N22" s="290">
        <v>0</v>
      </c>
      <c r="O22" s="214"/>
      <c r="P22" s="189">
        <v>0</v>
      </c>
      <c r="Q22" s="290">
        <v>0</v>
      </c>
      <c r="R22" s="213"/>
      <c r="S22" s="213"/>
      <c r="T22" s="214"/>
      <c r="U22" s="189">
        <v>0</v>
      </c>
      <c r="V22" s="189">
        <v>0</v>
      </c>
      <c r="W22" s="189">
        <v>0</v>
      </c>
      <c r="X22" s="189">
        <v>0</v>
      </c>
      <c r="Y22" s="189">
        <v>0</v>
      </c>
      <c r="Z22" s="189">
        <v>0</v>
      </c>
      <c r="AA22" s="189">
        <v>0</v>
      </c>
      <c r="AB22" s="189">
        <v>3510</v>
      </c>
    </row>
    <row r="23" spans="1:28" ht="24" customHeight="1">
      <c r="A23" s="313"/>
      <c r="B23" s="316"/>
      <c r="C23" s="221"/>
      <c r="D23" s="310"/>
      <c r="E23" s="162" t="s">
        <v>232</v>
      </c>
      <c r="F23" s="196" t="s">
        <v>396</v>
      </c>
      <c r="G23" s="291" t="s">
        <v>397</v>
      </c>
      <c r="H23" s="213"/>
      <c r="I23" s="214"/>
      <c r="J23" s="292" t="s">
        <v>383</v>
      </c>
      <c r="K23" s="213"/>
      <c r="L23" s="214"/>
      <c r="M23" s="189">
        <v>3510</v>
      </c>
      <c r="N23" s="290">
        <v>0</v>
      </c>
      <c r="O23" s="214"/>
      <c r="P23" s="189">
        <v>0</v>
      </c>
      <c r="Q23" s="290">
        <v>0</v>
      </c>
      <c r="R23" s="213"/>
      <c r="S23" s="213"/>
      <c r="T23" s="214"/>
      <c r="U23" s="189">
        <v>0</v>
      </c>
      <c r="V23" s="189">
        <v>0</v>
      </c>
      <c r="W23" s="189">
        <v>0</v>
      </c>
      <c r="X23" s="189">
        <v>0</v>
      </c>
      <c r="Y23" s="189">
        <v>0</v>
      </c>
      <c r="Z23" s="189">
        <v>0</v>
      </c>
      <c r="AA23" s="189">
        <v>0</v>
      </c>
      <c r="AB23" s="189">
        <v>3510</v>
      </c>
    </row>
    <row r="24" spans="1:28" ht="38.25">
      <c r="A24" s="313"/>
      <c r="B24" s="316"/>
      <c r="C24" s="221"/>
      <c r="D24" s="310"/>
      <c r="E24" s="162" t="s">
        <v>232</v>
      </c>
      <c r="F24" s="196" t="s">
        <v>398</v>
      </c>
      <c r="G24" s="291" t="s">
        <v>399</v>
      </c>
      <c r="H24" s="213"/>
      <c r="I24" s="214"/>
      <c r="J24" s="292" t="s">
        <v>383</v>
      </c>
      <c r="K24" s="213"/>
      <c r="L24" s="214"/>
      <c r="M24" s="189">
        <v>7200</v>
      </c>
      <c r="N24" s="290">
        <v>0</v>
      </c>
      <c r="O24" s="214"/>
      <c r="P24" s="189">
        <v>0</v>
      </c>
      <c r="Q24" s="290">
        <v>0</v>
      </c>
      <c r="R24" s="213"/>
      <c r="S24" s="213"/>
      <c r="T24" s="214"/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89">
        <v>0</v>
      </c>
      <c r="AA24" s="189">
        <v>0</v>
      </c>
      <c r="AB24" s="189">
        <v>7200</v>
      </c>
    </row>
    <row r="25" spans="1:28" ht="25.5">
      <c r="A25" s="313"/>
      <c r="B25" s="316"/>
      <c r="C25" s="221"/>
      <c r="D25" s="310"/>
      <c r="E25" s="162" t="s">
        <v>232</v>
      </c>
      <c r="F25" s="196" t="s">
        <v>400</v>
      </c>
      <c r="G25" s="291" t="s">
        <v>401</v>
      </c>
      <c r="H25" s="213"/>
      <c r="I25" s="214"/>
      <c r="J25" s="292" t="s">
        <v>383</v>
      </c>
      <c r="K25" s="213"/>
      <c r="L25" s="214"/>
      <c r="M25" s="189">
        <v>164400</v>
      </c>
      <c r="N25" s="290">
        <v>0</v>
      </c>
      <c r="O25" s="214"/>
      <c r="P25" s="189">
        <v>0</v>
      </c>
      <c r="Q25" s="290">
        <v>0</v>
      </c>
      <c r="R25" s="213"/>
      <c r="S25" s="213"/>
      <c r="T25" s="214"/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  <c r="AB25" s="189">
        <v>164400</v>
      </c>
    </row>
    <row r="26" spans="1:28" ht="14.25">
      <c r="A26" s="313"/>
      <c r="B26" s="316"/>
      <c r="C26" s="221"/>
      <c r="D26" s="310"/>
      <c r="E26" s="162" t="s">
        <v>232</v>
      </c>
      <c r="F26" s="196" t="s">
        <v>402</v>
      </c>
      <c r="G26" s="291" t="s">
        <v>403</v>
      </c>
      <c r="H26" s="213"/>
      <c r="I26" s="214"/>
      <c r="J26" s="292" t="s">
        <v>383</v>
      </c>
      <c r="K26" s="213"/>
      <c r="L26" s="214"/>
      <c r="M26" s="189">
        <v>7200</v>
      </c>
      <c r="N26" s="290">
        <v>0</v>
      </c>
      <c r="O26" s="214"/>
      <c r="P26" s="189">
        <v>0</v>
      </c>
      <c r="Q26" s="290">
        <v>0</v>
      </c>
      <c r="R26" s="213"/>
      <c r="S26" s="213"/>
      <c r="T26" s="214"/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189">
        <v>7200</v>
      </c>
    </row>
    <row r="27" spans="1:28" ht="14.25">
      <c r="A27" s="313"/>
      <c r="B27" s="317"/>
      <c r="C27" s="216"/>
      <c r="D27" s="217"/>
      <c r="E27" s="289" t="s">
        <v>390</v>
      </c>
      <c r="F27" s="213"/>
      <c r="G27" s="213"/>
      <c r="H27" s="213"/>
      <c r="I27" s="213"/>
      <c r="J27" s="213"/>
      <c r="K27" s="213"/>
      <c r="L27" s="214"/>
      <c r="M27" s="193">
        <v>228660</v>
      </c>
      <c r="N27" s="288">
        <v>0</v>
      </c>
      <c r="O27" s="214"/>
      <c r="P27" s="193">
        <v>0</v>
      </c>
      <c r="Q27" s="288">
        <v>0</v>
      </c>
      <c r="R27" s="213"/>
      <c r="S27" s="213"/>
      <c r="T27" s="214"/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  <c r="AB27" s="193">
        <v>228660</v>
      </c>
    </row>
    <row r="28" spans="1:28" ht="14.25">
      <c r="A28" s="314"/>
      <c r="B28" s="289" t="s">
        <v>23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4"/>
      <c r="M28" s="193">
        <v>1371960</v>
      </c>
      <c r="N28" s="288">
        <v>0</v>
      </c>
      <c r="O28" s="214"/>
      <c r="P28" s="193">
        <v>0</v>
      </c>
      <c r="Q28" s="288">
        <v>0</v>
      </c>
      <c r="R28" s="213"/>
      <c r="S28" s="213"/>
      <c r="T28" s="214"/>
      <c r="U28" s="193">
        <v>0</v>
      </c>
      <c r="V28" s="193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</v>
      </c>
      <c r="AB28" s="193">
        <v>1371960</v>
      </c>
    </row>
    <row r="29" spans="1:28" ht="14.25">
      <c r="A29" s="209"/>
      <c r="B29" s="332"/>
      <c r="C29" s="206"/>
      <c r="D29" s="207"/>
      <c r="E29" s="206"/>
      <c r="F29" s="206"/>
      <c r="G29" s="206"/>
      <c r="H29" s="206"/>
      <c r="I29" s="206"/>
      <c r="J29" s="206"/>
      <c r="K29" s="206"/>
      <c r="L29" s="205"/>
      <c r="M29" s="210"/>
      <c r="N29" s="210"/>
      <c r="O29" s="205"/>
      <c r="P29" s="210"/>
      <c r="Q29" s="210"/>
      <c r="R29" s="206"/>
      <c r="S29" s="206"/>
      <c r="T29" s="205"/>
      <c r="U29" s="210"/>
      <c r="V29" s="210"/>
      <c r="W29" s="210"/>
      <c r="X29" s="210"/>
      <c r="Y29" s="210"/>
      <c r="Z29" s="210"/>
      <c r="AA29" s="210"/>
      <c r="AB29" s="210"/>
    </row>
    <row r="30" spans="1:28" ht="14.25">
      <c r="A30" s="209"/>
      <c r="B30" s="332"/>
      <c r="C30" s="206"/>
      <c r="D30" s="207"/>
      <c r="E30" s="206"/>
      <c r="F30" s="206"/>
      <c r="G30" s="206"/>
      <c r="H30" s="206"/>
      <c r="I30" s="206"/>
      <c r="J30" s="206"/>
      <c r="K30" s="206"/>
      <c r="L30" s="205"/>
      <c r="M30" s="210"/>
      <c r="N30" s="210"/>
      <c r="O30" s="205"/>
      <c r="P30" s="210"/>
      <c r="Q30" s="210"/>
      <c r="R30" s="206"/>
      <c r="S30" s="206"/>
      <c r="T30" s="205"/>
      <c r="U30" s="210"/>
      <c r="V30" s="210"/>
      <c r="W30" s="210"/>
      <c r="X30" s="210"/>
      <c r="Y30" s="210"/>
      <c r="Z30" s="210"/>
      <c r="AA30" s="210"/>
      <c r="AB30" s="210"/>
    </row>
    <row r="31" spans="1:28" ht="14.25">
      <c r="A31" s="312" t="s">
        <v>232</v>
      </c>
      <c r="B31" s="315" t="s">
        <v>298</v>
      </c>
      <c r="C31" s="318" t="s">
        <v>404</v>
      </c>
      <c r="D31" s="245"/>
      <c r="E31" s="162" t="s">
        <v>232</v>
      </c>
      <c r="F31" s="196" t="s">
        <v>405</v>
      </c>
      <c r="G31" s="291" t="s">
        <v>406</v>
      </c>
      <c r="H31" s="213"/>
      <c r="I31" s="214"/>
      <c r="J31" s="292" t="s">
        <v>383</v>
      </c>
      <c r="K31" s="213"/>
      <c r="L31" s="214"/>
      <c r="M31" s="189">
        <v>197580</v>
      </c>
      <c r="N31" s="290">
        <v>126610</v>
      </c>
      <c r="O31" s="214"/>
      <c r="P31" s="189">
        <v>0</v>
      </c>
      <c r="Q31" s="290">
        <v>75720</v>
      </c>
      <c r="R31" s="213"/>
      <c r="S31" s="213"/>
      <c r="T31" s="214"/>
      <c r="U31" s="189">
        <v>0</v>
      </c>
      <c r="V31" s="189">
        <v>0</v>
      </c>
      <c r="W31" s="189">
        <v>0</v>
      </c>
      <c r="X31" s="189">
        <v>66460</v>
      </c>
      <c r="Y31" s="189">
        <v>0</v>
      </c>
      <c r="Z31" s="189">
        <v>0</v>
      </c>
      <c r="AA31" s="189">
        <v>0</v>
      </c>
      <c r="AB31" s="189">
        <v>466370</v>
      </c>
    </row>
    <row r="32" spans="1:28" ht="14.25">
      <c r="A32" s="313"/>
      <c r="B32" s="316"/>
      <c r="C32" s="221"/>
      <c r="D32" s="310"/>
      <c r="E32" s="162" t="s">
        <v>232</v>
      </c>
      <c r="F32" s="196" t="s">
        <v>407</v>
      </c>
      <c r="G32" s="291" t="s">
        <v>408</v>
      </c>
      <c r="H32" s="213"/>
      <c r="I32" s="214"/>
      <c r="J32" s="292" t="s">
        <v>383</v>
      </c>
      <c r="K32" s="213"/>
      <c r="L32" s="214"/>
      <c r="M32" s="189">
        <v>17500</v>
      </c>
      <c r="N32" s="290">
        <v>3500</v>
      </c>
      <c r="O32" s="214"/>
      <c r="P32" s="189">
        <v>0</v>
      </c>
      <c r="Q32" s="290">
        <v>3500</v>
      </c>
      <c r="R32" s="213"/>
      <c r="S32" s="213"/>
      <c r="T32" s="214"/>
      <c r="U32" s="189">
        <v>0</v>
      </c>
      <c r="V32" s="189">
        <v>0</v>
      </c>
      <c r="W32" s="189">
        <v>0</v>
      </c>
      <c r="X32" s="189">
        <v>3500</v>
      </c>
      <c r="Y32" s="189">
        <v>0</v>
      </c>
      <c r="Z32" s="189">
        <v>0</v>
      </c>
      <c r="AA32" s="189">
        <v>0</v>
      </c>
      <c r="AB32" s="189">
        <v>28000</v>
      </c>
    </row>
    <row r="33" spans="1:28" ht="14.25">
      <c r="A33" s="313"/>
      <c r="B33" s="316"/>
      <c r="C33" s="221"/>
      <c r="D33" s="310"/>
      <c r="E33" s="162" t="s">
        <v>232</v>
      </c>
      <c r="F33" s="196" t="s">
        <v>409</v>
      </c>
      <c r="G33" s="291" t="s">
        <v>410</v>
      </c>
      <c r="H33" s="213"/>
      <c r="I33" s="214"/>
      <c r="J33" s="292" t="s">
        <v>383</v>
      </c>
      <c r="K33" s="213"/>
      <c r="L33" s="214"/>
      <c r="M33" s="189">
        <v>14850</v>
      </c>
      <c r="N33" s="290">
        <v>0</v>
      </c>
      <c r="O33" s="214"/>
      <c r="P33" s="189">
        <v>0</v>
      </c>
      <c r="Q33" s="290">
        <v>0</v>
      </c>
      <c r="R33" s="213"/>
      <c r="S33" s="213"/>
      <c r="T33" s="214"/>
      <c r="U33" s="189">
        <v>0</v>
      </c>
      <c r="V33" s="189">
        <v>0</v>
      </c>
      <c r="W33" s="189">
        <v>0</v>
      </c>
      <c r="X33" s="189">
        <v>0</v>
      </c>
      <c r="Y33" s="189">
        <v>0</v>
      </c>
      <c r="Z33" s="189">
        <v>0</v>
      </c>
      <c r="AA33" s="189">
        <v>0</v>
      </c>
      <c r="AB33" s="189">
        <v>14850</v>
      </c>
    </row>
    <row r="34" spans="1:28" ht="14.25">
      <c r="A34" s="313"/>
      <c r="B34" s="316"/>
      <c r="C34" s="221"/>
      <c r="D34" s="310"/>
      <c r="E34" s="162" t="s">
        <v>232</v>
      </c>
      <c r="F34" s="196" t="s">
        <v>411</v>
      </c>
      <c r="G34" s="291" t="s">
        <v>412</v>
      </c>
      <c r="H34" s="213"/>
      <c r="I34" s="214"/>
      <c r="J34" s="292" t="s">
        <v>383</v>
      </c>
      <c r="K34" s="213"/>
      <c r="L34" s="214"/>
      <c r="M34" s="189">
        <v>31670</v>
      </c>
      <c r="N34" s="290">
        <v>37600</v>
      </c>
      <c r="O34" s="214"/>
      <c r="P34" s="189">
        <v>0</v>
      </c>
      <c r="Q34" s="290">
        <v>27000</v>
      </c>
      <c r="R34" s="213"/>
      <c r="S34" s="213"/>
      <c r="T34" s="214"/>
      <c r="U34" s="189">
        <v>0</v>
      </c>
      <c r="V34" s="189">
        <v>9000</v>
      </c>
      <c r="W34" s="189">
        <v>0</v>
      </c>
      <c r="X34" s="189">
        <v>19910</v>
      </c>
      <c r="Y34" s="189">
        <v>0</v>
      </c>
      <c r="Z34" s="189">
        <v>0</v>
      </c>
      <c r="AA34" s="189">
        <v>0</v>
      </c>
      <c r="AB34" s="189">
        <v>125180</v>
      </c>
    </row>
    <row r="35" spans="1:28" ht="14.25">
      <c r="A35" s="313"/>
      <c r="B35" s="316"/>
      <c r="C35" s="221"/>
      <c r="D35" s="310"/>
      <c r="E35" s="162" t="s">
        <v>232</v>
      </c>
      <c r="F35" s="196" t="s">
        <v>413</v>
      </c>
      <c r="G35" s="291" t="s">
        <v>414</v>
      </c>
      <c r="H35" s="213"/>
      <c r="I35" s="214"/>
      <c r="J35" s="292" t="s">
        <v>383</v>
      </c>
      <c r="K35" s="213"/>
      <c r="L35" s="214"/>
      <c r="M35" s="189">
        <v>3985</v>
      </c>
      <c r="N35" s="290">
        <v>1135</v>
      </c>
      <c r="O35" s="214"/>
      <c r="P35" s="189">
        <v>0</v>
      </c>
      <c r="Q35" s="290">
        <v>3000</v>
      </c>
      <c r="R35" s="213"/>
      <c r="S35" s="213"/>
      <c r="T35" s="214"/>
      <c r="U35" s="189">
        <v>0</v>
      </c>
      <c r="V35" s="189">
        <v>1000</v>
      </c>
      <c r="W35" s="189">
        <v>0</v>
      </c>
      <c r="X35" s="189">
        <v>3000</v>
      </c>
      <c r="Y35" s="189">
        <v>0</v>
      </c>
      <c r="Z35" s="189">
        <v>0</v>
      </c>
      <c r="AA35" s="189">
        <v>0</v>
      </c>
      <c r="AB35" s="189">
        <v>12120</v>
      </c>
    </row>
    <row r="36" spans="1:28" ht="14.25">
      <c r="A36" s="313"/>
      <c r="B36" s="317"/>
      <c r="C36" s="216"/>
      <c r="D36" s="217"/>
      <c r="E36" s="289" t="s">
        <v>390</v>
      </c>
      <c r="F36" s="213"/>
      <c r="G36" s="213"/>
      <c r="H36" s="213"/>
      <c r="I36" s="213"/>
      <c r="J36" s="213"/>
      <c r="K36" s="213"/>
      <c r="L36" s="214"/>
      <c r="M36" s="193">
        <v>265585</v>
      </c>
      <c r="N36" s="288">
        <v>168845</v>
      </c>
      <c r="O36" s="214"/>
      <c r="P36" s="193">
        <v>0</v>
      </c>
      <c r="Q36" s="288">
        <v>109220</v>
      </c>
      <c r="R36" s="213"/>
      <c r="S36" s="213"/>
      <c r="T36" s="214"/>
      <c r="U36" s="193">
        <v>0</v>
      </c>
      <c r="V36" s="193">
        <v>10000</v>
      </c>
      <c r="W36" s="193">
        <v>0</v>
      </c>
      <c r="X36" s="193">
        <v>92870</v>
      </c>
      <c r="Y36" s="193">
        <v>0</v>
      </c>
      <c r="Z36" s="193">
        <v>0</v>
      </c>
      <c r="AA36" s="193">
        <v>0</v>
      </c>
      <c r="AB36" s="193">
        <v>646520</v>
      </c>
    </row>
    <row r="37" spans="1:28" ht="14.25">
      <c r="A37" s="314"/>
      <c r="B37" s="289" t="s">
        <v>23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4"/>
      <c r="M37" s="193">
        <v>1593771</v>
      </c>
      <c r="N37" s="288">
        <v>1004597</v>
      </c>
      <c r="O37" s="214"/>
      <c r="P37" s="193">
        <v>0</v>
      </c>
      <c r="Q37" s="288">
        <v>595080</v>
      </c>
      <c r="R37" s="213"/>
      <c r="S37" s="213"/>
      <c r="T37" s="214"/>
      <c r="U37" s="193">
        <v>0</v>
      </c>
      <c r="V37" s="193">
        <v>60000</v>
      </c>
      <c r="W37" s="193">
        <v>0</v>
      </c>
      <c r="X37" s="193">
        <v>557220</v>
      </c>
      <c r="Y37" s="193">
        <v>0</v>
      </c>
      <c r="Z37" s="193">
        <v>0</v>
      </c>
      <c r="AA37" s="193">
        <v>0</v>
      </c>
      <c r="AB37" s="193">
        <v>3810668</v>
      </c>
    </row>
    <row r="38" spans="1:28" ht="38.25">
      <c r="A38" s="312" t="s">
        <v>232</v>
      </c>
      <c r="B38" s="315" t="s">
        <v>3</v>
      </c>
      <c r="C38" s="318" t="s">
        <v>415</v>
      </c>
      <c r="D38" s="245"/>
      <c r="E38" s="162" t="s">
        <v>232</v>
      </c>
      <c r="F38" s="196" t="s">
        <v>465</v>
      </c>
      <c r="G38" s="291" t="s">
        <v>466</v>
      </c>
      <c r="H38" s="213"/>
      <c r="I38" s="214"/>
      <c r="J38" s="292" t="s">
        <v>383</v>
      </c>
      <c r="K38" s="213"/>
      <c r="L38" s="214"/>
      <c r="M38" s="189">
        <v>0</v>
      </c>
      <c r="N38" s="290">
        <v>0</v>
      </c>
      <c r="O38" s="214"/>
      <c r="P38" s="189">
        <v>0</v>
      </c>
      <c r="Q38" s="290">
        <v>0</v>
      </c>
      <c r="R38" s="213"/>
      <c r="S38" s="213"/>
      <c r="T38" s="214"/>
      <c r="U38" s="189">
        <v>0</v>
      </c>
      <c r="V38" s="189">
        <v>0</v>
      </c>
      <c r="W38" s="189">
        <v>0</v>
      </c>
      <c r="X38" s="189">
        <v>2100</v>
      </c>
      <c r="Y38" s="189">
        <v>0</v>
      </c>
      <c r="Z38" s="189">
        <v>0</v>
      </c>
      <c r="AA38" s="189">
        <v>0</v>
      </c>
      <c r="AB38" s="189">
        <v>2100</v>
      </c>
    </row>
    <row r="39" spans="1:28" ht="14.25">
      <c r="A39" s="313"/>
      <c r="B39" s="316"/>
      <c r="C39" s="221"/>
      <c r="D39" s="310"/>
      <c r="E39" s="162" t="s">
        <v>232</v>
      </c>
      <c r="F39" s="196" t="s">
        <v>416</v>
      </c>
      <c r="G39" s="291" t="s">
        <v>417</v>
      </c>
      <c r="H39" s="213"/>
      <c r="I39" s="214"/>
      <c r="J39" s="292" t="s">
        <v>383</v>
      </c>
      <c r="K39" s="213"/>
      <c r="L39" s="214"/>
      <c r="M39" s="189">
        <v>13500</v>
      </c>
      <c r="N39" s="290">
        <v>3000</v>
      </c>
      <c r="O39" s="214"/>
      <c r="P39" s="189">
        <v>0</v>
      </c>
      <c r="Q39" s="290">
        <v>3500</v>
      </c>
      <c r="R39" s="213"/>
      <c r="S39" s="213"/>
      <c r="T39" s="214"/>
      <c r="U39" s="189">
        <v>0</v>
      </c>
      <c r="V39" s="189">
        <v>0</v>
      </c>
      <c r="W39" s="189">
        <v>0</v>
      </c>
      <c r="X39" s="189">
        <v>7500</v>
      </c>
      <c r="Y39" s="189">
        <v>0</v>
      </c>
      <c r="Z39" s="189">
        <v>0</v>
      </c>
      <c r="AA39" s="189">
        <v>0</v>
      </c>
      <c r="AB39" s="189">
        <v>27500</v>
      </c>
    </row>
    <row r="40" spans="1:28" ht="14.25">
      <c r="A40" s="313"/>
      <c r="B40" s="316"/>
      <c r="C40" s="221"/>
      <c r="D40" s="310"/>
      <c r="E40" s="162" t="s">
        <v>232</v>
      </c>
      <c r="F40" s="196" t="s">
        <v>469</v>
      </c>
      <c r="G40" s="291" t="s">
        <v>470</v>
      </c>
      <c r="H40" s="213"/>
      <c r="I40" s="214"/>
      <c r="J40" s="292" t="s">
        <v>383</v>
      </c>
      <c r="K40" s="213"/>
      <c r="L40" s="214"/>
      <c r="M40" s="189">
        <v>0</v>
      </c>
      <c r="N40" s="290">
        <v>0</v>
      </c>
      <c r="O40" s="214"/>
      <c r="P40" s="189">
        <v>0</v>
      </c>
      <c r="Q40" s="290">
        <v>0</v>
      </c>
      <c r="R40" s="213"/>
      <c r="S40" s="213"/>
      <c r="T40" s="214"/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189">
        <v>0</v>
      </c>
    </row>
    <row r="41" spans="1:28" ht="14.25">
      <c r="A41" s="313"/>
      <c r="B41" s="317"/>
      <c r="C41" s="216"/>
      <c r="D41" s="217"/>
      <c r="E41" s="289" t="s">
        <v>390</v>
      </c>
      <c r="F41" s="213"/>
      <c r="G41" s="213"/>
      <c r="H41" s="213"/>
      <c r="I41" s="213"/>
      <c r="J41" s="213"/>
      <c r="K41" s="213"/>
      <c r="L41" s="214"/>
      <c r="M41" s="193">
        <v>13500</v>
      </c>
      <c r="N41" s="288">
        <v>3000</v>
      </c>
      <c r="O41" s="214"/>
      <c r="P41" s="193">
        <v>0</v>
      </c>
      <c r="Q41" s="288">
        <v>3500</v>
      </c>
      <c r="R41" s="213"/>
      <c r="S41" s="213"/>
      <c r="T41" s="214"/>
      <c r="U41" s="193">
        <v>0</v>
      </c>
      <c r="V41" s="193">
        <v>0</v>
      </c>
      <c r="W41" s="193">
        <v>0</v>
      </c>
      <c r="X41" s="193">
        <v>9600</v>
      </c>
      <c r="Y41" s="193">
        <v>0</v>
      </c>
      <c r="Z41" s="193">
        <v>0</v>
      </c>
      <c r="AA41" s="193">
        <v>0</v>
      </c>
      <c r="AB41" s="193">
        <v>29600</v>
      </c>
    </row>
    <row r="42" spans="1:28" ht="14.25">
      <c r="A42" s="314"/>
      <c r="B42" s="289" t="s">
        <v>23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4"/>
      <c r="M42" s="193">
        <v>92929</v>
      </c>
      <c r="N42" s="288">
        <v>19435</v>
      </c>
      <c r="O42" s="214"/>
      <c r="P42" s="193">
        <v>0</v>
      </c>
      <c r="Q42" s="288">
        <v>26044</v>
      </c>
      <c r="R42" s="213"/>
      <c r="S42" s="213"/>
      <c r="T42" s="214"/>
      <c r="U42" s="193">
        <v>0</v>
      </c>
      <c r="V42" s="193">
        <v>0</v>
      </c>
      <c r="W42" s="193">
        <v>0</v>
      </c>
      <c r="X42" s="193">
        <v>56700</v>
      </c>
      <c r="Y42" s="193">
        <v>0</v>
      </c>
      <c r="Z42" s="193">
        <v>0</v>
      </c>
      <c r="AA42" s="193">
        <v>0</v>
      </c>
      <c r="AB42" s="193">
        <v>195108</v>
      </c>
    </row>
    <row r="43" spans="1:28" ht="14.25">
      <c r="A43" s="312" t="s">
        <v>232</v>
      </c>
      <c r="B43" s="315" t="s">
        <v>4</v>
      </c>
      <c r="C43" s="318" t="s">
        <v>418</v>
      </c>
      <c r="D43" s="245"/>
      <c r="E43" s="162" t="s">
        <v>232</v>
      </c>
      <c r="F43" s="196" t="s">
        <v>419</v>
      </c>
      <c r="G43" s="291" t="s">
        <v>420</v>
      </c>
      <c r="H43" s="213"/>
      <c r="I43" s="214"/>
      <c r="J43" s="292" t="s">
        <v>383</v>
      </c>
      <c r="K43" s="213"/>
      <c r="L43" s="214"/>
      <c r="M43" s="189">
        <v>87700</v>
      </c>
      <c r="N43" s="290">
        <v>24300</v>
      </c>
      <c r="O43" s="214"/>
      <c r="P43" s="189">
        <v>0</v>
      </c>
      <c r="Q43" s="290">
        <v>6900</v>
      </c>
      <c r="R43" s="213"/>
      <c r="S43" s="213"/>
      <c r="T43" s="214"/>
      <c r="U43" s="189">
        <v>0</v>
      </c>
      <c r="V43" s="189">
        <v>0</v>
      </c>
      <c r="W43" s="189">
        <v>0</v>
      </c>
      <c r="X43" s="189">
        <v>0</v>
      </c>
      <c r="Y43" s="189">
        <v>0</v>
      </c>
      <c r="Z43" s="189">
        <v>0</v>
      </c>
      <c r="AA43" s="189">
        <v>0</v>
      </c>
      <c r="AB43" s="189">
        <v>118900</v>
      </c>
    </row>
    <row r="44" spans="1:28" ht="25.5">
      <c r="A44" s="313"/>
      <c r="B44" s="316"/>
      <c r="C44" s="221"/>
      <c r="D44" s="310"/>
      <c r="E44" s="162" t="s">
        <v>232</v>
      </c>
      <c r="F44" s="196" t="s">
        <v>471</v>
      </c>
      <c r="G44" s="291" t="s">
        <v>472</v>
      </c>
      <c r="H44" s="213"/>
      <c r="I44" s="214"/>
      <c r="J44" s="292" t="s">
        <v>383</v>
      </c>
      <c r="K44" s="213"/>
      <c r="L44" s="214"/>
      <c r="M44" s="189">
        <v>0</v>
      </c>
      <c r="N44" s="290">
        <v>0</v>
      </c>
      <c r="O44" s="214"/>
      <c r="P44" s="189">
        <v>0</v>
      </c>
      <c r="Q44" s="290">
        <v>0</v>
      </c>
      <c r="R44" s="213"/>
      <c r="S44" s="213"/>
      <c r="T44" s="214"/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189">
        <v>0</v>
      </c>
    </row>
    <row r="45" spans="1:28" ht="38.25">
      <c r="A45" s="313"/>
      <c r="B45" s="316"/>
      <c r="C45" s="221"/>
      <c r="D45" s="310"/>
      <c r="E45" s="162" t="s">
        <v>232</v>
      </c>
      <c r="F45" s="196" t="s">
        <v>421</v>
      </c>
      <c r="G45" s="291" t="s">
        <v>422</v>
      </c>
      <c r="H45" s="213"/>
      <c r="I45" s="214"/>
      <c r="J45" s="292" t="s">
        <v>383</v>
      </c>
      <c r="K45" s="213"/>
      <c r="L45" s="214"/>
      <c r="M45" s="189">
        <v>9028</v>
      </c>
      <c r="N45" s="290">
        <v>0</v>
      </c>
      <c r="O45" s="214"/>
      <c r="P45" s="189">
        <v>0</v>
      </c>
      <c r="Q45" s="290">
        <v>0</v>
      </c>
      <c r="R45" s="213"/>
      <c r="S45" s="213"/>
      <c r="T45" s="214"/>
      <c r="U45" s="189">
        <v>10349</v>
      </c>
      <c r="V45" s="189">
        <v>0</v>
      </c>
      <c r="W45" s="189">
        <v>59250</v>
      </c>
      <c r="X45" s="189">
        <v>0</v>
      </c>
      <c r="Y45" s="189">
        <v>69000</v>
      </c>
      <c r="Z45" s="189">
        <v>9800</v>
      </c>
      <c r="AA45" s="189">
        <v>0</v>
      </c>
      <c r="AB45" s="189">
        <v>157427</v>
      </c>
    </row>
    <row r="46" spans="1:28" ht="14.25">
      <c r="A46" s="313"/>
      <c r="B46" s="316"/>
      <c r="C46" s="221"/>
      <c r="D46" s="310"/>
      <c r="E46" s="162" t="s">
        <v>232</v>
      </c>
      <c r="F46" s="196" t="s">
        <v>473</v>
      </c>
      <c r="G46" s="291" t="s">
        <v>474</v>
      </c>
      <c r="H46" s="213"/>
      <c r="I46" s="214"/>
      <c r="J46" s="292" t="s">
        <v>383</v>
      </c>
      <c r="K46" s="213"/>
      <c r="L46" s="214"/>
      <c r="M46" s="189">
        <v>0</v>
      </c>
      <c r="N46" s="290">
        <v>0</v>
      </c>
      <c r="O46" s="214"/>
      <c r="P46" s="189">
        <v>0</v>
      </c>
      <c r="Q46" s="290">
        <v>0</v>
      </c>
      <c r="R46" s="213"/>
      <c r="S46" s="213"/>
      <c r="T46" s="214"/>
      <c r="U46" s="189">
        <v>0</v>
      </c>
      <c r="V46" s="189">
        <v>0</v>
      </c>
      <c r="W46" s="189">
        <v>0</v>
      </c>
      <c r="X46" s="189">
        <v>0</v>
      </c>
      <c r="Y46" s="189">
        <v>0</v>
      </c>
      <c r="Z46" s="189">
        <v>0</v>
      </c>
      <c r="AA46" s="189">
        <v>0</v>
      </c>
      <c r="AB46" s="189">
        <v>0</v>
      </c>
    </row>
    <row r="47" spans="1:28" ht="14.25">
      <c r="A47" s="313"/>
      <c r="B47" s="317"/>
      <c r="C47" s="216"/>
      <c r="D47" s="217"/>
      <c r="E47" s="289" t="s">
        <v>390</v>
      </c>
      <c r="F47" s="213"/>
      <c r="G47" s="213"/>
      <c r="H47" s="213"/>
      <c r="I47" s="213"/>
      <c r="J47" s="213"/>
      <c r="K47" s="213"/>
      <c r="L47" s="214"/>
      <c r="M47" s="193">
        <v>96728</v>
      </c>
      <c r="N47" s="288">
        <v>24300</v>
      </c>
      <c r="O47" s="214"/>
      <c r="P47" s="193">
        <v>0</v>
      </c>
      <c r="Q47" s="288">
        <v>6900</v>
      </c>
      <c r="R47" s="213"/>
      <c r="S47" s="213"/>
      <c r="T47" s="214"/>
      <c r="U47" s="193">
        <v>10349</v>
      </c>
      <c r="V47" s="193">
        <v>0</v>
      </c>
      <c r="W47" s="193">
        <v>59250</v>
      </c>
      <c r="X47" s="193">
        <v>0</v>
      </c>
      <c r="Y47" s="193">
        <v>69000</v>
      </c>
      <c r="Z47" s="193">
        <v>9800</v>
      </c>
      <c r="AA47" s="193">
        <v>0</v>
      </c>
      <c r="AB47" s="193">
        <v>276327</v>
      </c>
    </row>
    <row r="48" spans="1:28" ht="14.25">
      <c r="A48" s="314"/>
      <c r="B48" s="289" t="s">
        <v>23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4"/>
      <c r="M48" s="193">
        <v>430618.96</v>
      </c>
      <c r="N48" s="288">
        <v>142796</v>
      </c>
      <c r="O48" s="214"/>
      <c r="P48" s="193">
        <v>4800</v>
      </c>
      <c r="Q48" s="288">
        <v>26234</v>
      </c>
      <c r="R48" s="213"/>
      <c r="S48" s="213"/>
      <c r="T48" s="214"/>
      <c r="U48" s="193">
        <v>224999</v>
      </c>
      <c r="V48" s="193">
        <v>0</v>
      </c>
      <c r="W48" s="193">
        <v>59250</v>
      </c>
      <c r="X48" s="193">
        <v>100560</v>
      </c>
      <c r="Y48" s="193">
        <v>129623</v>
      </c>
      <c r="Z48" s="193">
        <v>9800</v>
      </c>
      <c r="AA48" s="193">
        <v>0</v>
      </c>
      <c r="AB48" s="193">
        <v>1128680.96</v>
      </c>
    </row>
    <row r="49" spans="1:28" ht="14.25">
      <c r="A49" s="312" t="s">
        <v>232</v>
      </c>
      <c r="B49" s="315" t="s">
        <v>5</v>
      </c>
      <c r="C49" s="318" t="s">
        <v>423</v>
      </c>
      <c r="D49" s="245"/>
      <c r="E49" s="162" t="s">
        <v>232</v>
      </c>
      <c r="F49" s="196" t="s">
        <v>424</v>
      </c>
      <c r="G49" s="291" t="s">
        <v>425</v>
      </c>
      <c r="H49" s="213"/>
      <c r="I49" s="214"/>
      <c r="J49" s="292" t="s">
        <v>383</v>
      </c>
      <c r="K49" s="213"/>
      <c r="L49" s="214"/>
      <c r="M49" s="189">
        <v>0</v>
      </c>
      <c r="N49" s="290">
        <v>21445</v>
      </c>
      <c r="O49" s="214"/>
      <c r="P49" s="189">
        <v>0</v>
      </c>
      <c r="Q49" s="290">
        <v>14195</v>
      </c>
      <c r="R49" s="213"/>
      <c r="S49" s="213"/>
      <c r="T49" s="214"/>
      <c r="U49" s="189">
        <v>0</v>
      </c>
      <c r="V49" s="189">
        <v>0</v>
      </c>
      <c r="W49" s="189">
        <v>0</v>
      </c>
      <c r="X49" s="189">
        <v>0</v>
      </c>
      <c r="Y49" s="189">
        <v>0</v>
      </c>
      <c r="Z49" s="189">
        <v>0</v>
      </c>
      <c r="AA49" s="189">
        <v>0</v>
      </c>
      <c r="AB49" s="189">
        <v>35640</v>
      </c>
    </row>
    <row r="50" spans="1:28" ht="14.25">
      <c r="A50" s="313"/>
      <c r="B50" s="316"/>
      <c r="C50" s="221"/>
      <c r="D50" s="310"/>
      <c r="E50" s="162" t="s">
        <v>232</v>
      </c>
      <c r="F50" s="196" t="s">
        <v>475</v>
      </c>
      <c r="G50" s="291" t="s">
        <v>476</v>
      </c>
      <c r="H50" s="213"/>
      <c r="I50" s="214"/>
      <c r="J50" s="292" t="s">
        <v>383</v>
      </c>
      <c r="K50" s="213"/>
      <c r="L50" s="214"/>
      <c r="M50" s="189">
        <v>0</v>
      </c>
      <c r="N50" s="290">
        <v>0</v>
      </c>
      <c r="O50" s="214"/>
      <c r="P50" s="189">
        <v>0</v>
      </c>
      <c r="Q50" s="290">
        <v>0</v>
      </c>
      <c r="R50" s="213"/>
      <c r="S50" s="213"/>
      <c r="T50" s="214"/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189">
        <v>0</v>
      </c>
    </row>
    <row r="51" spans="1:28" ht="14.25">
      <c r="A51" s="313"/>
      <c r="B51" s="316"/>
      <c r="C51" s="221"/>
      <c r="D51" s="310"/>
      <c r="E51" s="162" t="s">
        <v>232</v>
      </c>
      <c r="F51" s="196" t="s">
        <v>477</v>
      </c>
      <c r="G51" s="291" t="s">
        <v>478</v>
      </c>
      <c r="H51" s="213"/>
      <c r="I51" s="214"/>
      <c r="J51" s="292" t="s">
        <v>383</v>
      </c>
      <c r="K51" s="213"/>
      <c r="L51" s="214"/>
      <c r="M51" s="189">
        <v>0</v>
      </c>
      <c r="N51" s="290">
        <v>7640</v>
      </c>
      <c r="O51" s="214"/>
      <c r="P51" s="189">
        <v>0</v>
      </c>
      <c r="Q51" s="290">
        <v>0</v>
      </c>
      <c r="R51" s="213"/>
      <c r="S51" s="213"/>
      <c r="T51" s="214"/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189">
        <v>7640</v>
      </c>
    </row>
    <row r="52" spans="1:28" ht="14.25">
      <c r="A52" s="313"/>
      <c r="B52" s="316"/>
      <c r="C52" s="221"/>
      <c r="D52" s="310"/>
      <c r="E52" s="162" t="s">
        <v>232</v>
      </c>
      <c r="F52" s="196" t="s">
        <v>479</v>
      </c>
      <c r="G52" s="291" t="s">
        <v>480</v>
      </c>
      <c r="H52" s="213"/>
      <c r="I52" s="214"/>
      <c r="J52" s="292" t="s">
        <v>383</v>
      </c>
      <c r="K52" s="213"/>
      <c r="L52" s="214"/>
      <c r="M52" s="189">
        <v>0</v>
      </c>
      <c r="N52" s="290">
        <v>0</v>
      </c>
      <c r="O52" s="214"/>
      <c r="P52" s="189">
        <v>0</v>
      </c>
      <c r="Q52" s="290">
        <v>0</v>
      </c>
      <c r="R52" s="213"/>
      <c r="S52" s="213"/>
      <c r="T52" s="214"/>
      <c r="U52" s="189">
        <v>69221.6</v>
      </c>
      <c r="V52" s="189">
        <v>0</v>
      </c>
      <c r="W52" s="189">
        <v>0</v>
      </c>
      <c r="X52" s="189">
        <v>0</v>
      </c>
      <c r="Y52" s="189">
        <v>0</v>
      </c>
      <c r="Z52" s="189">
        <v>0</v>
      </c>
      <c r="AA52" s="189">
        <v>0</v>
      </c>
      <c r="AB52" s="189">
        <v>69221.6</v>
      </c>
    </row>
    <row r="53" spans="1:28" ht="14.25">
      <c r="A53" s="313"/>
      <c r="B53" s="316"/>
      <c r="C53" s="221"/>
      <c r="D53" s="310"/>
      <c r="E53" s="162" t="s">
        <v>232</v>
      </c>
      <c r="F53" s="196" t="s">
        <v>481</v>
      </c>
      <c r="G53" s="291" t="s">
        <v>482</v>
      </c>
      <c r="H53" s="213"/>
      <c r="I53" s="214"/>
      <c r="J53" s="292" t="s">
        <v>383</v>
      </c>
      <c r="K53" s="213"/>
      <c r="L53" s="214"/>
      <c r="M53" s="189">
        <v>0</v>
      </c>
      <c r="N53" s="290">
        <v>0</v>
      </c>
      <c r="O53" s="214"/>
      <c r="P53" s="189">
        <v>0</v>
      </c>
      <c r="Q53" s="290">
        <v>0</v>
      </c>
      <c r="R53" s="213"/>
      <c r="S53" s="213"/>
      <c r="T53" s="214"/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189">
        <v>0</v>
      </c>
    </row>
    <row r="54" spans="1:28" ht="14.25">
      <c r="A54" s="313"/>
      <c r="B54" s="316"/>
      <c r="C54" s="221"/>
      <c r="D54" s="310"/>
      <c r="E54" s="162" t="s">
        <v>232</v>
      </c>
      <c r="F54" s="196" t="s">
        <v>483</v>
      </c>
      <c r="G54" s="291" t="s">
        <v>484</v>
      </c>
      <c r="H54" s="213"/>
      <c r="I54" s="214"/>
      <c r="J54" s="292" t="s">
        <v>383</v>
      </c>
      <c r="K54" s="213"/>
      <c r="L54" s="214"/>
      <c r="M54" s="189">
        <v>0</v>
      </c>
      <c r="N54" s="290">
        <v>0</v>
      </c>
      <c r="O54" s="214"/>
      <c r="P54" s="189">
        <v>0</v>
      </c>
      <c r="Q54" s="290">
        <v>0</v>
      </c>
      <c r="R54" s="213"/>
      <c r="S54" s="213"/>
      <c r="T54" s="214"/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189">
        <v>0</v>
      </c>
    </row>
    <row r="55" spans="1:28" ht="14.25">
      <c r="A55" s="313"/>
      <c r="B55" s="316"/>
      <c r="C55" s="221"/>
      <c r="D55" s="310"/>
      <c r="E55" s="162" t="s">
        <v>232</v>
      </c>
      <c r="F55" s="196" t="s">
        <v>485</v>
      </c>
      <c r="G55" s="291" t="s">
        <v>486</v>
      </c>
      <c r="H55" s="213"/>
      <c r="I55" s="214"/>
      <c r="J55" s="292" t="s">
        <v>383</v>
      </c>
      <c r="K55" s="213"/>
      <c r="L55" s="214"/>
      <c r="M55" s="189">
        <v>5730</v>
      </c>
      <c r="N55" s="290">
        <v>0</v>
      </c>
      <c r="O55" s="214"/>
      <c r="P55" s="189">
        <v>0</v>
      </c>
      <c r="Q55" s="290">
        <v>0</v>
      </c>
      <c r="R55" s="213"/>
      <c r="S55" s="213"/>
      <c r="T55" s="214"/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189">
        <v>5730</v>
      </c>
    </row>
    <row r="56" spans="1:28" ht="14.25">
      <c r="A56" s="313"/>
      <c r="B56" s="316"/>
      <c r="C56" s="221"/>
      <c r="D56" s="310"/>
      <c r="E56" s="162" t="s">
        <v>232</v>
      </c>
      <c r="F56" s="196" t="s">
        <v>426</v>
      </c>
      <c r="G56" s="291" t="s">
        <v>427</v>
      </c>
      <c r="H56" s="213"/>
      <c r="I56" s="214"/>
      <c r="J56" s="292" t="s">
        <v>383</v>
      </c>
      <c r="K56" s="213"/>
      <c r="L56" s="214"/>
      <c r="M56" s="189">
        <v>0</v>
      </c>
      <c r="N56" s="290">
        <v>0</v>
      </c>
      <c r="O56" s="214"/>
      <c r="P56" s="189">
        <v>0</v>
      </c>
      <c r="Q56" s="290">
        <v>0</v>
      </c>
      <c r="R56" s="213"/>
      <c r="S56" s="213"/>
      <c r="T56" s="214"/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189">
        <v>0</v>
      </c>
    </row>
    <row r="57" spans="1:28" ht="14.25">
      <c r="A57" s="313"/>
      <c r="B57" s="316"/>
      <c r="C57" s="221"/>
      <c r="D57" s="310"/>
      <c r="E57" s="162" t="s">
        <v>232</v>
      </c>
      <c r="F57" s="196" t="s">
        <v>428</v>
      </c>
      <c r="G57" s="291" t="s">
        <v>429</v>
      </c>
      <c r="H57" s="213"/>
      <c r="I57" s="214"/>
      <c r="J57" s="292" t="s">
        <v>383</v>
      </c>
      <c r="K57" s="213"/>
      <c r="L57" s="214"/>
      <c r="M57" s="189">
        <v>0</v>
      </c>
      <c r="N57" s="290">
        <v>0</v>
      </c>
      <c r="O57" s="214"/>
      <c r="P57" s="189">
        <v>0</v>
      </c>
      <c r="Q57" s="290">
        <v>0</v>
      </c>
      <c r="R57" s="213"/>
      <c r="S57" s="213"/>
      <c r="T57" s="214"/>
      <c r="U57" s="189">
        <v>0</v>
      </c>
      <c r="V57" s="189">
        <v>0</v>
      </c>
      <c r="W57" s="189">
        <v>0</v>
      </c>
      <c r="X57" s="189">
        <v>0</v>
      </c>
      <c r="Y57" s="189">
        <v>0</v>
      </c>
      <c r="Z57" s="189">
        <v>0</v>
      </c>
      <c r="AA57" s="189">
        <v>0</v>
      </c>
      <c r="AB57" s="189">
        <v>0</v>
      </c>
    </row>
    <row r="58" spans="1:28" ht="14.25">
      <c r="A58" s="313"/>
      <c r="B58" s="317"/>
      <c r="C58" s="216"/>
      <c r="D58" s="217"/>
      <c r="E58" s="289" t="s">
        <v>390</v>
      </c>
      <c r="F58" s="213"/>
      <c r="G58" s="213"/>
      <c r="H58" s="213"/>
      <c r="I58" s="213"/>
      <c r="J58" s="213"/>
      <c r="K58" s="213"/>
      <c r="L58" s="214"/>
      <c r="M58" s="193">
        <v>5730</v>
      </c>
      <c r="N58" s="288">
        <v>29085</v>
      </c>
      <c r="O58" s="214"/>
      <c r="P58" s="193">
        <v>0</v>
      </c>
      <c r="Q58" s="288">
        <v>14195</v>
      </c>
      <c r="R58" s="213"/>
      <c r="S58" s="213"/>
      <c r="T58" s="214"/>
      <c r="U58" s="193">
        <v>69221.6</v>
      </c>
      <c r="V58" s="193">
        <v>0</v>
      </c>
      <c r="W58" s="193">
        <v>0</v>
      </c>
      <c r="X58" s="193">
        <v>0</v>
      </c>
      <c r="Y58" s="193">
        <v>0</v>
      </c>
      <c r="Z58" s="193">
        <v>0</v>
      </c>
      <c r="AA58" s="193">
        <v>0</v>
      </c>
      <c r="AB58" s="193">
        <v>118231.6</v>
      </c>
    </row>
    <row r="59" spans="1:28" ht="14.25">
      <c r="A59" s="314"/>
      <c r="B59" s="289" t="s">
        <v>23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4"/>
      <c r="M59" s="193">
        <v>222531</v>
      </c>
      <c r="N59" s="288">
        <v>125500</v>
      </c>
      <c r="O59" s="214"/>
      <c r="P59" s="193">
        <v>0</v>
      </c>
      <c r="Q59" s="288">
        <v>36990</v>
      </c>
      <c r="R59" s="213"/>
      <c r="S59" s="213"/>
      <c r="T59" s="214"/>
      <c r="U59" s="193">
        <v>280617.26</v>
      </c>
      <c r="V59" s="193">
        <v>0</v>
      </c>
      <c r="W59" s="193">
        <v>0</v>
      </c>
      <c r="X59" s="193">
        <v>74980</v>
      </c>
      <c r="Y59" s="193">
        <v>0</v>
      </c>
      <c r="Z59" s="193">
        <v>0</v>
      </c>
      <c r="AA59" s="193">
        <v>0</v>
      </c>
      <c r="AB59" s="193">
        <v>740618.26</v>
      </c>
    </row>
    <row r="60" spans="1:28" ht="14.25">
      <c r="A60" s="209"/>
      <c r="B60" s="332"/>
      <c r="C60" s="206"/>
      <c r="D60" s="207"/>
      <c r="E60" s="206"/>
      <c r="F60" s="206"/>
      <c r="G60" s="206"/>
      <c r="H60" s="206"/>
      <c r="I60" s="206"/>
      <c r="J60" s="206"/>
      <c r="K60" s="206"/>
      <c r="L60" s="205"/>
      <c r="M60" s="210"/>
      <c r="N60" s="210"/>
      <c r="O60" s="205"/>
      <c r="P60" s="210"/>
      <c r="Q60" s="210"/>
      <c r="R60" s="206"/>
      <c r="S60" s="206"/>
      <c r="T60" s="205"/>
      <c r="U60" s="210"/>
      <c r="V60" s="210"/>
      <c r="W60" s="210"/>
      <c r="X60" s="210"/>
      <c r="Y60" s="210"/>
      <c r="Z60" s="210"/>
      <c r="AA60" s="210"/>
      <c r="AB60" s="210"/>
    </row>
    <row r="61" spans="1:28" ht="14.25">
      <c r="A61" s="209"/>
      <c r="B61" s="332"/>
      <c r="C61" s="206"/>
      <c r="D61" s="207"/>
      <c r="E61" s="206"/>
      <c r="F61" s="206"/>
      <c r="G61" s="206"/>
      <c r="H61" s="206"/>
      <c r="I61" s="206"/>
      <c r="J61" s="206"/>
      <c r="K61" s="206"/>
      <c r="L61" s="205"/>
      <c r="M61" s="210"/>
      <c r="N61" s="210"/>
      <c r="O61" s="205"/>
      <c r="P61" s="210"/>
      <c r="Q61" s="210"/>
      <c r="R61" s="206"/>
      <c r="S61" s="206"/>
      <c r="T61" s="205"/>
      <c r="U61" s="210"/>
      <c r="V61" s="210"/>
      <c r="W61" s="210"/>
      <c r="X61" s="210"/>
      <c r="Y61" s="210"/>
      <c r="Z61" s="210"/>
      <c r="AA61" s="210"/>
      <c r="AB61" s="210"/>
    </row>
    <row r="62" spans="1:28" ht="14.25">
      <c r="A62" s="312" t="s">
        <v>232</v>
      </c>
      <c r="B62" s="315" t="s">
        <v>6</v>
      </c>
      <c r="C62" s="318" t="s">
        <v>430</v>
      </c>
      <c r="D62" s="245"/>
      <c r="E62" s="162" t="s">
        <v>232</v>
      </c>
      <c r="F62" s="196" t="s">
        <v>431</v>
      </c>
      <c r="G62" s="291" t="s">
        <v>432</v>
      </c>
      <c r="H62" s="213"/>
      <c r="I62" s="214"/>
      <c r="J62" s="292" t="s">
        <v>383</v>
      </c>
      <c r="K62" s="213"/>
      <c r="L62" s="214"/>
      <c r="M62" s="189">
        <v>8821.48</v>
      </c>
      <c r="N62" s="290">
        <v>0</v>
      </c>
      <c r="O62" s="214"/>
      <c r="P62" s="189">
        <v>0</v>
      </c>
      <c r="Q62" s="290">
        <v>793.04</v>
      </c>
      <c r="R62" s="213"/>
      <c r="S62" s="213"/>
      <c r="T62" s="214"/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189">
        <v>9614.52</v>
      </c>
    </row>
    <row r="63" spans="1:28" ht="14.25">
      <c r="A63" s="313"/>
      <c r="B63" s="316"/>
      <c r="C63" s="221"/>
      <c r="D63" s="310"/>
      <c r="E63" s="162" t="s">
        <v>232</v>
      </c>
      <c r="F63" s="196" t="s">
        <v>433</v>
      </c>
      <c r="G63" s="291" t="s">
        <v>434</v>
      </c>
      <c r="H63" s="213"/>
      <c r="I63" s="214"/>
      <c r="J63" s="292" t="s">
        <v>383</v>
      </c>
      <c r="K63" s="213"/>
      <c r="L63" s="214"/>
      <c r="M63" s="189">
        <v>1029</v>
      </c>
      <c r="N63" s="290">
        <v>0</v>
      </c>
      <c r="O63" s="214"/>
      <c r="P63" s="189">
        <v>0</v>
      </c>
      <c r="Q63" s="290">
        <v>96</v>
      </c>
      <c r="R63" s="213"/>
      <c r="S63" s="213"/>
      <c r="T63" s="214"/>
      <c r="U63" s="189">
        <v>0</v>
      </c>
      <c r="V63" s="189">
        <v>0</v>
      </c>
      <c r="W63" s="189">
        <v>0</v>
      </c>
      <c r="X63" s="189">
        <v>0</v>
      </c>
      <c r="Y63" s="189">
        <v>0</v>
      </c>
      <c r="Z63" s="189">
        <v>0</v>
      </c>
      <c r="AA63" s="189">
        <v>0</v>
      </c>
      <c r="AB63" s="189">
        <v>1125</v>
      </c>
    </row>
    <row r="64" spans="1:28" ht="14.25">
      <c r="A64" s="313"/>
      <c r="B64" s="316"/>
      <c r="C64" s="221"/>
      <c r="D64" s="310"/>
      <c r="E64" s="162" t="s">
        <v>232</v>
      </c>
      <c r="F64" s="196" t="s">
        <v>489</v>
      </c>
      <c r="G64" s="291" t="s">
        <v>490</v>
      </c>
      <c r="H64" s="213"/>
      <c r="I64" s="214"/>
      <c r="J64" s="292" t="s">
        <v>383</v>
      </c>
      <c r="K64" s="213"/>
      <c r="L64" s="214"/>
      <c r="M64" s="189">
        <v>967.28</v>
      </c>
      <c r="N64" s="290">
        <v>0</v>
      </c>
      <c r="O64" s="214"/>
      <c r="P64" s="189">
        <v>0</v>
      </c>
      <c r="Q64" s="290">
        <v>428</v>
      </c>
      <c r="R64" s="213"/>
      <c r="S64" s="213"/>
      <c r="T64" s="214"/>
      <c r="U64" s="189">
        <v>0</v>
      </c>
      <c r="V64" s="189">
        <v>0</v>
      </c>
      <c r="W64" s="189">
        <v>0</v>
      </c>
      <c r="X64" s="189">
        <v>0</v>
      </c>
      <c r="Y64" s="189">
        <v>0</v>
      </c>
      <c r="Z64" s="189">
        <v>0</v>
      </c>
      <c r="AA64" s="189">
        <v>0</v>
      </c>
      <c r="AB64" s="189">
        <v>1395.28</v>
      </c>
    </row>
    <row r="65" spans="1:28" ht="14.25">
      <c r="A65" s="313"/>
      <c r="B65" s="316"/>
      <c r="C65" s="221"/>
      <c r="D65" s="310"/>
      <c r="E65" s="162" t="s">
        <v>232</v>
      </c>
      <c r="F65" s="196" t="s">
        <v>493</v>
      </c>
      <c r="G65" s="291" t="s">
        <v>494</v>
      </c>
      <c r="H65" s="213"/>
      <c r="I65" s="214"/>
      <c r="J65" s="292" t="s">
        <v>383</v>
      </c>
      <c r="K65" s="213"/>
      <c r="L65" s="214"/>
      <c r="M65" s="189">
        <v>5243</v>
      </c>
      <c r="N65" s="290">
        <v>0</v>
      </c>
      <c r="O65" s="214"/>
      <c r="P65" s="189">
        <v>0</v>
      </c>
      <c r="Q65" s="290">
        <v>1284</v>
      </c>
      <c r="R65" s="213"/>
      <c r="S65" s="213"/>
      <c r="T65" s="214"/>
      <c r="U65" s="189">
        <v>0</v>
      </c>
      <c r="V65" s="189">
        <v>0</v>
      </c>
      <c r="W65" s="189">
        <v>0</v>
      </c>
      <c r="X65" s="189">
        <v>0</v>
      </c>
      <c r="Y65" s="189">
        <v>0</v>
      </c>
      <c r="Z65" s="189">
        <v>0</v>
      </c>
      <c r="AA65" s="189">
        <v>0</v>
      </c>
      <c r="AB65" s="189">
        <v>6527</v>
      </c>
    </row>
    <row r="66" spans="1:28" ht="14.25">
      <c r="A66" s="313"/>
      <c r="B66" s="317"/>
      <c r="C66" s="216"/>
      <c r="D66" s="217"/>
      <c r="E66" s="289" t="s">
        <v>390</v>
      </c>
      <c r="F66" s="213"/>
      <c r="G66" s="213"/>
      <c r="H66" s="213"/>
      <c r="I66" s="213"/>
      <c r="J66" s="213"/>
      <c r="K66" s="213"/>
      <c r="L66" s="214"/>
      <c r="M66" s="193">
        <v>16060.76</v>
      </c>
      <c r="N66" s="288">
        <v>0</v>
      </c>
      <c r="O66" s="214"/>
      <c r="P66" s="193">
        <v>0</v>
      </c>
      <c r="Q66" s="288">
        <v>2601.04</v>
      </c>
      <c r="R66" s="213"/>
      <c r="S66" s="213"/>
      <c r="T66" s="214"/>
      <c r="U66" s="193">
        <v>0</v>
      </c>
      <c r="V66" s="193">
        <v>0</v>
      </c>
      <c r="W66" s="193">
        <v>0</v>
      </c>
      <c r="X66" s="193">
        <v>0</v>
      </c>
      <c r="Y66" s="193">
        <v>0</v>
      </c>
      <c r="Z66" s="193">
        <v>0</v>
      </c>
      <c r="AA66" s="193">
        <v>0</v>
      </c>
      <c r="AB66" s="193">
        <v>18661.8</v>
      </c>
    </row>
    <row r="67" spans="1:28" ht="14.25">
      <c r="A67" s="314"/>
      <c r="B67" s="289" t="s">
        <v>23</v>
      </c>
      <c r="C67" s="213"/>
      <c r="D67" s="213"/>
      <c r="E67" s="213"/>
      <c r="F67" s="213"/>
      <c r="G67" s="213"/>
      <c r="H67" s="213"/>
      <c r="I67" s="213"/>
      <c r="J67" s="213"/>
      <c r="K67" s="213"/>
      <c r="L67" s="214"/>
      <c r="M67" s="193">
        <v>99541.86</v>
      </c>
      <c r="N67" s="288">
        <v>0</v>
      </c>
      <c r="O67" s="214"/>
      <c r="P67" s="193">
        <v>0</v>
      </c>
      <c r="Q67" s="288">
        <v>16103.32</v>
      </c>
      <c r="R67" s="213"/>
      <c r="S67" s="213"/>
      <c r="T67" s="214"/>
      <c r="U67" s="193">
        <v>0</v>
      </c>
      <c r="V67" s="193">
        <v>0</v>
      </c>
      <c r="W67" s="193">
        <v>0</v>
      </c>
      <c r="X67" s="193">
        <v>0</v>
      </c>
      <c r="Y67" s="193">
        <v>0</v>
      </c>
      <c r="Z67" s="193">
        <v>0</v>
      </c>
      <c r="AA67" s="193">
        <v>0</v>
      </c>
      <c r="AB67" s="193">
        <v>115645.18</v>
      </c>
    </row>
    <row r="68" spans="1:28" ht="25.5">
      <c r="A68" s="312" t="s">
        <v>232</v>
      </c>
      <c r="B68" s="315" t="s">
        <v>21</v>
      </c>
      <c r="C68" s="318" t="s">
        <v>501</v>
      </c>
      <c r="D68" s="245"/>
      <c r="E68" s="162" t="s">
        <v>232</v>
      </c>
      <c r="F68" s="196" t="s">
        <v>502</v>
      </c>
      <c r="G68" s="291" t="s">
        <v>503</v>
      </c>
      <c r="H68" s="213"/>
      <c r="I68" s="214"/>
      <c r="J68" s="292" t="s">
        <v>383</v>
      </c>
      <c r="K68" s="213"/>
      <c r="L68" s="214"/>
      <c r="M68" s="189">
        <v>11000</v>
      </c>
      <c r="N68" s="290">
        <v>0</v>
      </c>
      <c r="O68" s="214"/>
      <c r="P68" s="189">
        <v>0</v>
      </c>
      <c r="Q68" s="290">
        <v>0</v>
      </c>
      <c r="R68" s="213"/>
      <c r="S68" s="213"/>
      <c r="T68" s="214"/>
      <c r="U68" s="189">
        <v>0</v>
      </c>
      <c r="V68" s="189">
        <v>0</v>
      </c>
      <c r="W68" s="189">
        <v>0</v>
      </c>
      <c r="X68" s="189">
        <v>0</v>
      </c>
      <c r="Y68" s="189">
        <v>0</v>
      </c>
      <c r="Z68" s="189">
        <v>0</v>
      </c>
      <c r="AA68" s="189">
        <v>0</v>
      </c>
      <c r="AB68" s="189">
        <v>11000</v>
      </c>
    </row>
    <row r="69" spans="1:28" ht="14.25">
      <c r="A69" s="313"/>
      <c r="B69" s="316"/>
      <c r="C69" s="221"/>
      <c r="D69" s="310"/>
      <c r="E69" s="162" t="s">
        <v>232</v>
      </c>
      <c r="F69" s="196" t="s">
        <v>504</v>
      </c>
      <c r="G69" s="291" t="s">
        <v>505</v>
      </c>
      <c r="H69" s="213"/>
      <c r="I69" s="214"/>
      <c r="J69" s="292" t="s">
        <v>383</v>
      </c>
      <c r="K69" s="213"/>
      <c r="L69" s="214"/>
      <c r="M69" s="189">
        <v>0</v>
      </c>
      <c r="N69" s="290">
        <v>0</v>
      </c>
      <c r="O69" s="214"/>
      <c r="P69" s="189">
        <v>0</v>
      </c>
      <c r="Q69" s="290">
        <v>54720</v>
      </c>
      <c r="R69" s="213"/>
      <c r="S69" s="213"/>
      <c r="T69" s="214"/>
      <c r="U69" s="189">
        <v>0</v>
      </c>
      <c r="V69" s="189">
        <v>0</v>
      </c>
      <c r="W69" s="189">
        <v>0</v>
      </c>
      <c r="X69" s="189">
        <v>716</v>
      </c>
      <c r="Y69" s="189">
        <v>0</v>
      </c>
      <c r="Z69" s="189">
        <v>0</v>
      </c>
      <c r="AA69" s="189">
        <v>0</v>
      </c>
      <c r="AB69" s="189">
        <v>55436</v>
      </c>
    </row>
    <row r="70" spans="1:28" ht="14.25">
      <c r="A70" s="313"/>
      <c r="B70" s="317"/>
      <c r="C70" s="216"/>
      <c r="D70" s="217"/>
      <c r="E70" s="289" t="s">
        <v>390</v>
      </c>
      <c r="F70" s="213"/>
      <c r="G70" s="213"/>
      <c r="H70" s="213"/>
      <c r="I70" s="213"/>
      <c r="J70" s="213"/>
      <c r="K70" s="213"/>
      <c r="L70" s="214"/>
      <c r="M70" s="193">
        <v>11000</v>
      </c>
      <c r="N70" s="288">
        <v>0</v>
      </c>
      <c r="O70" s="214"/>
      <c r="P70" s="193">
        <v>0</v>
      </c>
      <c r="Q70" s="288">
        <v>54720</v>
      </c>
      <c r="R70" s="213"/>
      <c r="S70" s="213"/>
      <c r="T70" s="214"/>
      <c r="U70" s="193">
        <v>0</v>
      </c>
      <c r="V70" s="193">
        <v>0</v>
      </c>
      <c r="W70" s="193">
        <v>0</v>
      </c>
      <c r="X70" s="193">
        <v>716</v>
      </c>
      <c r="Y70" s="193">
        <v>0</v>
      </c>
      <c r="Z70" s="193">
        <v>0</v>
      </c>
      <c r="AA70" s="193">
        <v>0</v>
      </c>
      <c r="AB70" s="193">
        <v>66436</v>
      </c>
    </row>
    <row r="71" spans="1:28" ht="14.25">
      <c r="A71" s="314"/>
      <c r="B71" s="289" t="s">
        <v>23</v>
      </c>
      <c r="C71" s="213"/>
      <c r="D71" s="213"/>
      <c r="E71" s="213"/>
      <c r="F71" s="213"/>
      <c r="G71" s="213"/>
      <c r="H71" s="213"/>
      <c r="I71" s="213"/>
      <c r="J71" s="213"/>
      <c r="K71" s="213"/>
      <c r="L71" s="214"/>
      <c r="M71" s="193">
        <v>11000</v>
      </c>
      <c r="N71" s="288">
        <v>0</v>
      </c>
      <c r="O71" s="214"/>
      <c r="P71" s="193">
        <v>0</v>
      </c>
      <c r="Q71" s="288">
        <v>948480</v>
      </c>
      <c r="R71" s="213"/>
      <c r="S71" s="213"/>
      <c r="T71" s="214"/>
      <c r="U71" s="193">
        <v>0</v>
      </c>
      <c r="V71" s="193">
        <v>0</v>
      </c>
      <c r="W71" s="193">
        <v>0</v>
      </c>
      <c r="X71" s="193">
        <v>716</v>
      </c>
      <c r="Y71" s="193">
        <v>0</v>
      </c>
      <c r="Z71" s="193">
        <v>0</v>
      </c>
      <c r="AA71" s="193">
        <v>0</v>
      </c>
      <c r="AB71" s="193">
        <v>960196</v>
      </c>
    </row>
    <row r="72" spans="1:28" ht="14.25">
      <c r="A72" s="188" t="s">
        <v>232</v>
      </c>
      <c r="B72" s="289" t="s">
        <v>435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4"/>
      <c r="M72" s="193">
        <v>637263.76</v>
      </c>
      <c r="N72" s="288">
        <v>225230</v>
      </c>
      <c r="O72" s="214"/>
      <c r="P72" s="193">
        <v>0</v>
      </c>
      <c r="Q72" s="288">
        <v>191136.04</v>
      </c>
      <c r="R72" s="213"/>
      <c r="S72" s="213"/>
      <c r="T72" s="214"/>
      <c r="U72" s="193">
        <v>79570.6</v>
      </c>
      <c r="V72" s="193">
        <v>10000</v>
      </c>
      <c r="W72" s="193">
        <v>59250</v>
      </c>
      <c r="X72" s="193">
        <v>103186</v>
      </c>
      <c r="Y72" s="193">
        <v>69000</v>
      </c>
      <c r="Z72" s="193">
        <v>9800</v>
      </c>
      <c r="AA72" s="193">
        <v>851543</v>
      </c>
      <c r="AB72" s="193">
        <v>2235979.4</v>
      </c>
    </row>
    <row r="73" spans="1:28" ht="14.25">
      <c r="A73" s="188" t="s">
        <v>232</v>
      </c>
      <c r="B73" s="289" t="s">
        <v>624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4"/>
      <c r="M73" s="193">
        <v>3822351.82</v>
      </c>
      <c r="N73" s="288">
        <v>1292328</v>
      </c>
      <c r="O73" s="214"/>
      <c r="P73" s="193">
        <v>4800</v>
      </c>
      <c r="Q73" s="288">
        <v>1648931.32</v>
      </c>
      <c r="R73" s="213"/>
      <c r="S73" s="213"/>
      <c r="T73" s="214"/>
      <c r="U73" s="193">
        <v>505616.26</v>
      </c>
      <c r="V73" s="193">
        <v>60000</v>
      </c>
      <c r="W73" s="193">
        <v>59250</v>
      </c>
      <c r="X73" s="193">
        <v>790176</v>
      </c>
      <c r="Y73" s="193">
        <v>129623</v>
      </c>
      <c r="Z73" s="193">
        <v>9800</v>
      </c>
      <c r="AA73" s="193">
        <v>5418840.08</v>
      </c>
      <c r="AB73" s="193">
        <v>13741716.48</v>
      </c>
    </row>
    <row r="74" ht="409.5" customHeight="1" hidden="1"/>
  </sheetData>
  <sheetProtection/>
  <mergeCells count="264">
    <mergeCell ref="A68:A71"/>
    <mergeCell ref="B68:B70"/>
    <mergeCell ref="C68:D70"/>
    <mergeCell ref="G68:I68"/>
    <mergeCell ref="J68:L68"/>
    <mergeCell ref="G69:I69"/>
    <mergeCell ref="J69:L69"/>
    <mergeCell ref="B71:L71"/>
    <mergeCell ref="A62:A67"/>
    <mergeCell ref="B62:B66"/>
    <mergeCell ref="C62:D66"/>
    <mergeCell ref="G62:I62"/>
    <mergeCell ref="J62:L62"/>
    <mergeCell ref="N62:O62"/>
    <mergeCell ref="E66:L66"/>
    <mergeCell ref="B67:L67"/>
    <mergeCell ref="G64:I64"/>
    <mergeCell ref="J64:L64"/>
    <mergeCell ref="A49:A59"/>
    <mergeCell ref="B49:B58"/>
    <mergeCell ref="C49:D58"/>
    <mergeCell ref="G57:I57"/>
    <mergeCell ref="J57:L57"/>
    <mergeCell ref="E58:L58"/>
    <mergeCell ref="B59:L59"/>
    <mergeCell ref="G49:I49"/>
    <mergeCell ref="J49:L49"/>
    <mergeCell ref="G54:I54"/>
    <mergeCell ref="A43:A48"/>
    <mergeCell ref="B43:B47"/>
    <mergeCell ref="C43:D47"/>
    <mergeCell ref="G46:I46"/>
    <mergeCell ref="J46:L46"/>
    <mergeCell ref="E47:L47"/>
    <mergeCell ref="B48:L48"/>
    <mergeCell ref="G44:I44"/>
    <mergeCell ref="J44:L44"/>
    <mergeCell ref="G43:I43"/>
    <mergeCell ref="A38:A42"/>
    <mergeCell ref="B38:B41"/>
    <mergeCell ref="C38:D41"/>
    <mergeCell ref="G40:I40"/>
    <mergeCell ref="J40:L40"/>
    <mergeCell ref="E41:L41"/>
    <mergeCell ref="B42:L42"/>
    <mergeCell ref="G39:I39"/>
    <mergeCell ref="J39:L39"/>
    <mergeCell ref="Q27:T27"/>
    <mergeCell ref="B28:L28"/>
    <mergeCell ref="A31:A37"/>
    <mergeCell ref="B31:B36"/>
    <mergeCell ref="C31:D36"/>
    <mergeCell ref="G35:I35"/>
    <mergeCell ref="J35:L35"/>
    <mergeCell ref="E36:L36"/>
    <mergeCell ref="B37:L37"/>
    <mergeCell ref="A21:A28"/>
    <mergeCell ref="B21:B27"/>
    <mergeCell ref="C21:D27"/>
    <mergeCell ref="G25:I25"/>
    <mergeCell ref="J25:L25"/>
    <mergeCell ref="G26:I26"/>
    <mergeCell ref="J26:L26"/>
    <mergeCell ref="E27:L27"/>
    <mergeCell ref="Z8:Z11"/>
    <mergeCell ref="AA8:AA11"/>
    <mergeCell ref="A10:C10"/>
    <mergeCell ref="A13:A20"/>
    <mergeCell ref="B13:B19"/>
    <mergeCell ref="C13:D19"/>
    <mergeCell ref="G17:I17"/>
    <mergeCell ref="J17:L17"/>
    <mergeCell ref="G18:I18"/>
    <mergeCell ref="J18:L18"/>
    <mergeCell ref="Q8:T11"/>
    <mergeCell ref="U8:U11"/>
    <mergeCell ref="V8:V11"/>
    <mergeCell ref="W8:W11"/>
    <mergeCell ref="X8:X11"/>
    <mergeCell ref="Y8:Y11"/>
    <mergeCell ref="AA5:AA6"/>
    <mergeCell ref="AB5:AB12"/>
    <mergeCell ref="K6:K8"/>
    <mergeCell ref="M7:O7"/>
    <mergeCell ref="Q7:U7"/>
    <mergeCell ref="V7:W7"/>
    <mergeCell ref="Y7:Z7"/>
    <mergeCell ref="M8:M11"/>
    <mergeCell ref="N8:O11"/>
    <mergeCell ref="P8:P11"/>
    <mergeCell ref="M5:O6"/>
    <mergeCell ref="P5:P6"/>
    <mergeCell ref="Q5:U6"/>
    <mergeCell ref="A1:U1"/>
    <mergeCell ref="A2:U2"/>
    <mergeCell ref="A3:U3"/>
    <mergeCell ref="N28:O28"/>
    <mergeCell ref="N37:O37"/>
    <mergeCell ref="G31:I31"/>
    <mergeCell ref="J31:L31"/>
    <mergeCell ref="N31:O31"/>
    <mergeCell ref="N16:O16"/>
    <mergeCell ref="N20:O20"/>
    <mergeCell ref="B20:L20"/>
    <mergeCell ref="N27:O27"/>
    <mergeCell ref="E19:L19"/>
    <mergeCell ref="J43:L43"/>
    <mergeCell ref="G52:I52"/>
    <mergeCell ref="V5:W6"/>
    <mergeCell ref="X5:X6"/>
    <mergeCell ref="Y5:Z6"/>
    <mergeCell ref="N12:O12"/>
    <mergeCell ref="Q12:T12"/>
    <mergeCell ref="G13:I13"/>
    <mergeCell ref="J13:L13"/>
    <mergeCell ref="N13:O13"/>
    <mergeCell ref="Q13:T13"/>
    <mergeCell ref="N14:O14"/>
    <mergeCell ref="Q14:T14"/>
    <mergeCell ref="G15:I15"/>
    <mergeCell ref="J15:L15"/>
    <mergeCell ref="N15:O15"/>
    <mergeCell ref="Q15:T15"/>
    <mergeCell ref="J14:L14"/>
    <mergeCell ref="G14:I14"/>
    <mergeCell ref="Q16:T16"/>
    <mergeCell ref="N17:O17"/>
    <mergeCell ref="Q17:T17"/>
    <mergeCell ref="N18:O18"/>
    <mergeCell ref="Q18:T18"/>
    <mergeCell ref="Q19:T19"/>
    <mergeCell ref="G16:I16"/>
    <mergeCell ref="J16:L16"/>
    <mergeCell ref="G22:I22"/>
    <mergeCell ref="J22:L22"/>
    <mergeCell ref="Q20:T20"/>
    <mergeCell ref="G21:I21"/>
    <mergeCell ref="J21:L21"/>
    <mergeCell ref="N21:O21"/>
    <mergeCell ref="Q21:T21"/>
    <mergeCell ref="N19:O19"/>
    <mergeCell ref="Q26:T26"/>
    <mergeCell ref="G24:I24"/>
    <mergeCell ref="J24:L24"/>
    <mergeCell ref="Q28:T28"/>
    <mergeCell ref="N22:O22"/>
    <mergeCell ref="Q22:T22"/>
    <mergeCell ref="G23:I23"/>
    <mergeCell ref="J23:L23"/>
    <mergeCell ref="N23:O23"/>
    <mergeCell ref="Q23:T23"/>
    <mergeCell ref="Q31:T31"/>
    <mergeCell ref="N24:O24"/>
    <mergeCell ref="Q24:T24"/>
    <mergeCell ref="N25:O25"/>
    <mergeCell ref="G32:I32"/>
    <mergeCell ref="J32:L32"/>
    <mergeCell ref="N32:O32"/>
    <mergeCell ref="Q32:T32"/>
    <mergeCell ref="Q25:T25"/>
    <mergeCell ref="N26:O26"/>
    <mergeCell ref="G33:I33"/>
    <mergeCell ref="J33:L33"/>
    <mergeCell ref="N33:O33"/>
    <mergeCell ref="Q33:T33"/>
    <mergeCell ref="G34:I34"/>
    <mergeCell ref="J34:L34"/>
    <mergeCell ref="N34:O34"/>
    <mergeCell ref="Q34:T34"/>
    <mergeCell ref="N35:O35"/>
    <mergeCell ref="Q35:T35"/>
    <mergeCell ref="N36:O36"/>
    <mergeCell ref="Q36:T36"/>
    <mergeCell ref="Q37:T37"/>
    <mergeCell ref="G38:I38"/>
    <mergeCell ref="J38:L38"/>
    <mergeCell ref="N38:O38"/>
    <mergeCell ref="Q38:T38"/>
    <mergeCell ref="N39:O39"/>
    <mergeCell ref="Q39:T39"/>
    <mergeCell ref="N40:O40"/>
    <mergeCell ref="Q40:T40"/>
    <mergeCell ref="N41:O41"/>
    <mergeCell ref="Q41:T41"/>
    <mergeCell ref="N42:O42"/>
    <mergeCell ref="Q42:T42"/>
    <mergeCell ref="N43:O43"/>
    <mergeCell ref="Q43:T43"/>
    <mergeCell ref="N44:O44"/>
    <mergeCell ref="Q44:T44"/>
    <mergeCell ref="G45:I45"/>
    <mergeCell ref="J45:L45"/>
    <mergeCell ref="N45:O45"/>
    <mergeCell ref="Q45:T45"/>
    <mergeCell ref="N46:O46"/>
    <mergeCell ref="Q46:T46"/>
    <mergeCell ref="N47:O47"/>
    <mergeCell ref="Q47:T47"/>
    <mergeCell ref="N48:O48"/>
    <mergeCell ref="Q48:T48"/>
    <mergeCell ref="N49:O49"/>
    <mergeCell ref="Q49:T49"/>
    <mergeCell ref="N50:O50"/>
    <mergeCell ref="Q50:T50"/>
    <mergeCell ref="G51:I51"/>
    <mergeCell ref="J51:L51"/>
    <mergeCell ref="N51:O51"/>
    <mergeCell ref="Q51:T51"/>
    <mergeCell ref="G50:I50"/>
    <mergeCell ref="J50:L50"/>
    <mergeCell ref="N52:O52"/>
    <mergeCell ref="Q52:T52"/>
    <mergeCell ref="G53:I53"/>
    <mergeCell ref="J53:L53"/>
    <mergeCell ref="N53:O53"/>
    <mergeCell ref="Q53:T53"/>
    <mergeCell ref="J52:L52"/>
    <mergeCell ref="J54:L54"/>
    <mergeCell ref="N54:O54"/>
    <mergeCell ref="Q54:T54"/>
    <mergeCell ref="G55:I55"/>
    <mergeCell ref="J55:L55"/>
    <mergeCell ref="N55:O55"/>
    <mergeCell ref="Q55:T55"/>
    <mergeCell ref="G56:I56"/>
    <mergeCell ref="J56:L56"/>
    <mergeCell ref="N56:O56"/>
    <mergeCell ref="Q56:T56"/>
    <mergeCell ref="N57:O57"/>
    <mergeCell ref="Q57:T57"/>
    <mergeCell ref="N58:O58"/>
    <mergeCell ref="Q58:T58"/>
    <mergeCell ref="G63:I63"/>
    <mergeCell ref="J63:L63"/>
    <mergeCell ref="N63:O63"/>
    <mergeCell ref="Q63:T63"/>
    <mergeCell ref="N59:O59"/>
    <mergeCell ref="Q59:T59"/>
    <mergeCell ref="Q62:T62"/>
    <mergeCell ref="N64:O64"/>
    <mergeCell ref="Q64:T64"/>
    <mergeCell ref="G65:I65"/>
    <mergeCell ref="J65:L65"/>
    <mergeCell ref="N65:O65"/>
    <mergeCell ref="Q65:T65"/>
    <mergeCell ref="N66:O66"/>
    <mergeCell ref="Q66:T66"/>
    <mergeCell ref="B73:L73"/>
    <mergeCell ref="N73:O73"/>
    <mergeCell ref="Q73:T73"/>
    <mergeCell ref="E70:L70"/>
    <mergeCell ref="N70:O70"/>
    <mergeCell ref="Q70:T70"/>
    <mergeCell ref="N67:O67"/>
    <mergeCell ref="Q67:T67"/>
    <mergeCell ref="N71:O71"/>
    <mergeCell ref="Q71:T71"/>
    <mergeCell ref="B72:L72"/>
    <mergeCell ref="N72:O72"/>
    <mergeCell ref="Q72:T72"/>
    <mergeCell ref="N68:O68"/>
    <mergeCell ref="Q68:T68"/>
    <mergeCell ref="N69:O69"/>
    <mergeCell ref="Q69:T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2" sqref="A2:V2"/>
    </sheetView>
  </sheetViews>
  <sheetFormatPr defaultColWidth="9.140625" defaultRowHeight="12.75"/>
  <cols>
    <col min="1" max="1" width="0.71875" style="334" customWidth="1"/>
    <col min="2" max="2" width="10.28125" style="334" customWidth="1"/>
    <col min="3" max="3" width="5.57421875" style="334" customWidth="1"/>
    <col min="4" max="4" width="1.421875" style="334" customWidth="1"/>
    <col min="5" max="5" width="0.42578125" style="334" hidden="1" customWidth="1"/>
    <col min="6" max="6" width="19.7109375" style="334" customWidth="1"/>
    <col min="7" max="8" width="0.13671875" style="334" hidden="1" customWidth="1"/>
    <col min="9" max="9" width="0.5625" style="334" hidden="1" customWidth="1"/>
    <col min="10" max="10" width="8.140625" style="334" customWidth="1"/>
    <col min="11" max="11" width="0" style="334" hidden="1" customWidth="1"/>
    <col min="12" max="12" width="12.8515625" style="334" customWidth="1"/>
    <col min="13" max="13" width="12.00390625" style="334" customWidth="1"/>
    <col min="14" max="14" width="1.1484375" style="334" hidden="1" customWidth="1"/>
    <col min="15" max="15" width="12.7109375" style="334" customWidth="1"/>
    <col min="16" max="16" width="13.140625" style="334" customWidth="1"/>
    <col min="17" max="17" width="0.71875" style="334" hidden="1" customWidth="1"/>
    <col min="18" max="18" width="9.140625" style="334" customWidth="1"/>
    <col min="19" max="19" width="0.2890625" style="334" customWidth="1"/>
    <col min="20" max="20" width="3.00390625" style="334" customWidth="1"/>
    <col min="21" max="21" width="12.8515625" style="334" customWidth="1"/>
    <col min="22" max="22" width="11.8515625" style="334" customWidth="1"/>
    <col min="23" max="23" width="14.421875" style="334" customWidth="1"/>
    <col min="24" max="24" width="14.57421875" style="334" customWidth="1"/>
    <col min="25" max="25" width="15.57421875" style="334" customWidth="1"/>
    <col min="26" max="26" width="15.421875" style="334" customWidth="1"/>
    <col min="27" max="27" width="14.00390625" style="334" customWidth="1"/>
    <col min="28" max="28" width="14.140625" style="334" customWidth="1"/>
    <col min="29" max="29" width="14.8515625" style="334" customWidth="1"/>
    <col min="30" max="30" width="13.8515625" style="334" customWidth="1"/>
    <col min="31" max="31" width="14.421875" style="334" customWidth="1"/>
    <col min="32" max="16384" width="9.140625" style="334" customWidth="1"/>
  </cols>
  <sheetData>
    <row r="1" spans="1:22" ht="18" customHeight="1">
      <c r="A1" s="388" t="s">
        <v>49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</row>
    <row r="2" spans="1:22" ht="18" customHeight="1">
      <c r="A2" s="388" t="s">
        <v>436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</row>
    <row r="3" spans="1:22" ht="18" customHeight="1">
      <c r="A3" s="389" t="s">
        <v>707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</row>
    <row r="4" ht="409.5" customHeight="1" hidden="1"/>
    <row r="5" ht="0.75" customHeight="1"/>
    <row r="6" spans="1:31" ht="25.5" customHeight="1">
      <c r="A6" s="335"/>
      <c r="B6" s="336"/>
      <c r="C6" s="336"/>
      <c r="D6" s="336"/>
      <c r="E6" s="336"/>
      <c r="F6" s="336"/>
      <c r="G6" s="336"/>
      <c r="H6" s="336"/>
      <c r="I6" s="336"/>
      <c r="J6" s="337" t="s">
        <v>362</v>
      </c>
      <c r="L6" s="338" t="s">
        <v>357</v>
      </c>
      <c r="M6" s="339"/>
      <c r="N6" s="339"/>
      <c r="O6" s="340"/>
      <c r="P6" s="338" t="s">
        <v>437</v>
      </c>
      <c r="Q6" s="339"/>
      <c r="R6" s="339"/>
      <c r="S6" s="339"/>
      <c r="T6" s="340"/>
      <c r="U6" s="338" t="s">
        <v>358</v>
      </c>
      <c r="V6" s="340"/>
      <c r="W6" s="338" t="s">
        <v>359</v>
      </c>
      <c r="X6" s="340"/>
      <c r="Y6" s="338" t="s">
        <v>360</v>
      </c>
      <c r="Z6" s="338" t="s">
        <v>438</v>
      </c>
      <c r="AA6" s="338" t="s">
        <v>439</v>
      </c>
      <c r="AB6" s="340"/>
      <c r="AC6" s="338" t="s">
        <v>440</v>
      </c>
      <c r="AD6" s="338" t="s">
        <v>361</v>
      </c>
      <c r="AE6" s="341" t="s">
        <v>13</v>
      </c>
    </row>
    <row r="7" spans="1:31" ht="11.25">
      <c r="A7" s="342"/>
      <c r="B7" s="343"/>
      <c r="C7" s="343"/>
      <c r="D7" s="343"/>
      <c r="E7" s="343"/>
      <c r="F7" s="343"/>
      <c r="G7" s="343"/>
      <c r="H7" s="343"/>
      <c r="I7" s="343"/>
      <c r="J7" s="344"/>
      <c r="L7" s="345"/>
      <c r="M7" s="346"/>
      <c r="N7" s="346"/>
      <c r="O7" s="347"/>
      <c r="P7" s="345"/>
      <c r="Q7" s="346"/>
      <c r="R7" s="346"/>
      <c r="S7" s="346"/>
      <c r="T7" s="347"/>
      <c r="U7" s="345"/>
      <c r="V7" s="347"/>
      <c r="W7" s="345"/>
      <c r="X7" s="347"/>
      <c r="Y7" s="348"/>
      <c r="Z7" s="348"/>
      <c r="AA7" s="345"/>
      <c r="AB7" s="347"/>
      <c r="AC7" s="348"/>
      <c r="AD7" s="348"/>
      <c r="AE7" s="349"/>
    </row>
    <row r="8" spans="1:31" ht="12.75">
      <c r="A8" s="342"/>
      <c r="B8" s="343"/>
      <c r="C8" s="343"/>
      <c r="D8" s="343"/>
      <c r="E8" s="343"/>
      <c r="F8" s="343"/>
      <c r="G8" s="343"/>
      <c r="H8" s="343"/>
      <c r="I8" s="343"/>
      <c r="J8" s="344"/>
      <c r="L8" s="350" t="s">
        <v>363</v>
      </c>
      <c r="M8" s="351"/>
      <c r="N8" s="351"/>
      <c r="O8" s="352"/>
      <c r="P8" s="350" t="s">
        <v>441</v>
      </c>
      <c r="Q8" s="351"/>
      <c r="R8" s="351"/>
      <c r="S8" s="351"/>
      <c r="T8" s="352"/>
      <c r="U8" s="350" t="s">
        <v>364</v>
      </c>
      <c r="V8" s="352"/>
      <c r="W8" s="350" t="s">
        <v>365</v>
      </c>
      <c r="X8" s="352"/>
      <c r="Y8" s="353" t="s">
        <v>366</v>
      </c>
      <c r="Z8" s="353" t="s">
        <v>442</v>
      </c>
      <c r="AA8" s="350" t="s">
        <v>443</v>
      </c>
      <c r="AB8" s="352"/>
      <c r="AC8" s="353" t="s">
        <v>444</v>
      </c>
      <c r="AD8" s="353" t="s">
        <v>367</v>
      </c>
      <c r="AE8" s="349"/>
    </row>
    <row r="9" spans="1:31" ht="17.25" customHeight="1">
      <c r="A9" s="342"/>
      <c r="B9" s="343"/>
      <c r="C9" s="343"/>
      <c r="D9" s="343"/>
      <c r="E9" s="343"/>
      <c r="F9" s="343"/>
      <c r="G9" s="343"/>
      <c r="H9" s="343"/>
      <c r="I9" s="343"/>
      <c r="J9" s="344"/>
      <c r="L9" s="354" t="s">
        <v>368</v>
      </c>
      <c r="M9" s="354" t="s">
        <v>445</v>
      </c>
      <c r="N9" s="340"/>
      <c r="O9" s="354" t="s">
        <v>369</v>
      </c>
      <c r="P9" s="354" t="s">
        <v>446</v>
      </c>
      <c r="Q9" s="340"/>
      <c r="R9" s="354" t="s">
        <v>447</v>
      </c>
      <c r="S9" s="339"/>
      <c r="T9" s="340"/>
      <c r="U9" s="354" t="s">
        <v>370</v>
      </c>
      <c r="V9" s="354" t="s">
        <v>448</v>
      </c>
      <c r="W9" s="354" t="s">
        <v>371</v>
      </c>
      <c r="X9" s="354" t="s">
        <v>449</v>
      </c>
      <c r="Y9" s="354" t="s">
        <v>372</v>
      </c>
      <c r="Z9" s="354" t="s">
        <v>450</v>
      </c>
      <c r="AA9" s="354" t="s">
        <v>451</v>
      </c>
      <c r="AB9" s="354" t="s">
        <v>452</v>
      </c>
      <c r="AC9" s="354" t="s">
        <v>453</v>
      </c>
      <c r="AD9" s="354" t="s">
        <v>20</v>
      </c>
      <c r="AE9" s="349"/>
    </row>
    <row r="10" spans="1:31" ht="30" customHeight="1">
      <c r="A10" s="355" t="s">
        <v>373</v>
      </c>
      <c r="B10" s="356"/>
      <c r="C10" s="356"/>
      <c r="D10" s="343"/>
      <c r="E10" s="343"/>
      <c r="F10" s="343"/>
      <c r="G10" s="343"/>
      <c r="H10" s="343"/>
      <c r="I10" s="343"/>
      <c r="J10" s="344"/>
      <c r="L10" s="348"/>
      <c r="M10" s="345"/>
      <c r="N10" s="347"/>
      <c r="O10" s="348"/>
      <c r="P10" s="345"/>
      <c r="Q10" s="347"/>
      <c r="R10" s="345"/>
      <c r="S10" s="346"/>
      <c r="T10" s="347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9"/>
    </row>
    <row r="11" spans="1:31" ht="18.75" customHeight="1">
      <c r="A11" s="357"/>
      <c r="B11" s="358"/>
      <c r="C11" s="358"/>
      <c r="D11" s="359"/>
      <c r="E11" s="359"/>
      <c r="F11" s="359"/>
      <c r="G11" s="359"/>
      <c r="H11" s="359"/>
      <c r="I11" s="359"/>
      <c r="J11" s="360"/>
      <c r="L11" s="361" t="s">
        <v>374</v>
      </c>
      <c r="M11" s="362" t="s">
        <v>454</v>
      </c>
      <c r="N11" s="352"/>
      <c r="O11" s="361" t="s">
        <v>375</v>
      </c>
      <c r="P11" s="362" t="s">
        <v>455</v>
      </c>
      <c r="Q11" s="352"/>
      <c r="R11" s="362" t="s">
        <v>456</v>
      </c>
      <c r="S11" s="351"/>
      <c r="T11" s="352"/>
      <c r="U11" s="361" t="s">
        <v>376</v>
      </c>
      <c r="V11" s="361" t="s">
        <v>457</v>
      </c>
      <c r="W11" s="361" t="s">
        <v>377</v>
      </c>
      <c r="X11" s="361" t="s">
        <v>458</v>
      </c>
      <c r="Y11" s="361" t="s">
        <v>378</v>
      </c>
      <c r="Z11" s="361" t="s">
        <v>459</v>
      </c>
      <c r="AA11" s="361" t="s">
        <v>460</v>
      </c>
      <c r="AB11" s="361" t="s">
        <v>461</v>
      </c>
      <c r="AC11" s="361" t="s">
        <v>462</v>
      </c>
      <c r="AD11" s="361" t="s">
        <v>379</v>
      </c>
      <c r="AE11" s="363"/>
    </row>
    <row r="12" ht="409.5" customHeight="1" hidden="1"/>
    <row r="13" spans="1:31" ht="12.75">
      <c r="A13" s="364" t="s">
        <v>232</v>
      </c>
      <c r="B13" s="365" t="s">
        <v>295</v>
      </c>
      <c r="C13" s="366" t="s">
        <v>391</v>
      </c>
      <c r="D13" s="340"/>
      <c r="E13" s="367" t="s">
        <v>232</v>
      </c>
      <c r="F13" s="368" t="s">
        <v>392</v>
      </c>
      <c r="G13" s="369"/>
      <c r="H13" s="370"/>
      <c r="I13" s="371" t="s">
        <v>393</v>
      </c>
      <c r="J13" s="372"/>
      <c r="L13" s="373">
        <v>257040</v>
      </c>
      <c r="M13" s="374">
        <v>0</v>
      </c>
      <c r="N13" s="372"/>
      <c r="O13" s="373">
        <v>0</v>
      </c>
      <c r="P13" s="374">
        <v>0</v>
      </c>
      <c r="Q13" s="372"/>
      <c r="R13" s="374">
        <v>0</v>
      </c>
      <c r="S13" s="369"/>
      <c r="T13" s="372"/>
      <c r="U13" s="373">
        <v>0</v>
      </c>
      <c r="V13" s="373">
        <v>0</v>
      </c>
      <c r="W13" s="373">
        <v>0</v>
      </c>
      <c r="X13" s="373">
        <v>0</v>
      </c>
      <c r="Y13" s="373">
        <v>0</v>
      </c>
      <c r="Z13" s="373">
        <v>0</v>
      </c>
      <c r="AA13" s="373">
        <v>0</v>
      </c>
      <c r="AB13" s="373">
        <v>0</v>
      </c>
      <c r="AC13" s="373">
        <v>0</v>
      </c>
      <c r="AD13" s="373">
        <v>0</v>
      </c>
      <c r="AE13" s="373">
        <v>257040</v>
      </c>
    </row>
    <row r="14" spans="1:31" ht="12.75">
      <c r="A14" s="375"/>
      <c r="B14" s="376"/>
      <c r="C14" s="333"/>
      <c r="D14" s="377"/>
      <c r="E14" s="367" t="s">
        <v>232</v>
      </c>
      <c r="F14" s="368" t="s">
        <v>394</v>
      </c>
      <c r="G14" s="369"/>
      <c r="H14" s="370"/>
      <c r="I14" s="371" t="s">
        <v>395</v>
      </c>
      <c r="J14" s="372"/>
      <c r="L14" s="373">
        <v>21060</v>
      </c>
      <c r="M14" s="374">
        <v>0</v>
      </c>
      <c r="N14" s="372"/>
      <c r="O14" s="373">
        <v>0</v>
      </c>
      <c r="P14" s="374">
        <v>0</v>
      </c>
      <c r="Q14" s="372"/>
      <c r="R14" s="374">
        <v>0</v>
      </c>
      <c r="S14" s="369"/>
      <c r="T14" s="372"/>
      <c r="U14" s="373">
        <v>0</v>
      </c>
      <c r="V14" s="373">
        <v>0</v>
      </c>
      <c r="W14" s="373">
        <v>0</v>
      </c>
      <c r="X14" s="373">
        <v>0</v>
      </c>
      <c r="Y14" s="373">
        <v>0</v>
      </c>
      <c r="Z14" s="373">
        <v>0</v>
      </c>
      <c r="AA14" s="373">
        <v>0</v>
      </c>
      <c r="AB14" s="373">
        <v>0</v>
      </c>
      <c r="AC14" s="373">
        <v>0</v>
      </c>
      <c r="AD14" s="373">
        <v>0</v>
      </c>
      <c r="AE14" s="373">
        <v>21060</v>
      </c>
    </row>
    <row r="15" spans="1:31" ht="12.75">
      <c r="A15" s="375"/>
      <c r="B15" s="376"/>
      <c r="C15" s="333"/>
      <c r="D15" s="377"/>
      <c r="E15" s="367" t="s">
        <v>232</v>
      </c>
      <c r="F15" s="368" t="s">
        <v>396</v>
      </c>
      <c r="G15" s="369"/>
      <c r="H15" s="370"/>
      <c r="I15" s="371" t="s">
        <v>397</v>
      </c>
      <c r="J15" s="372"/>
      <c r="L15" s="373">
        <v>21060</v>
      </c>
      <c r="M15" s="374">
        <v>0</v>
      </c>
      <c r="N15" s="372"/>
      <c r="O15" s="373">
        <v>0</v>
      </c>
      <c r="P15" s="374">
        <v>0</v>
      </c>
      <c r="Q15" s="372"/>
      <c r="R15" s="374">
        <v>0</v>
      </c>
      <c r="S15" s="369"/>
      <c r="T15" s="372"/>
      <c r="U15" s="373">
        <v>0</v>
      </c>
      <c r="V15" s="373">
        <v>0</v>
      </c>
      <c r="W15" s="373">
        <v>0</v>
      </c>
      <c r="X15" s="373">
        <v>0</v>
      </c>
      <c r="Y15" s="373">
        <v>0</v>
      </c>
      <c r="Z15" s="373">
        <v>0</v>
      </c>
      <c r="AA15" s="373">
        <v>0</v>
      </c>
      <c r="AB15" s="373">
        <v>0</v>
      </c>
      <c r="AC15" s="373">
        <v>0</v>
      </c>
      <c r="AD15" s="373">
        <v>0</v>
      </c>
      <c r="AE15" s="373">
        <v>21060</v>
      </c>
    </row>
    <row r="16" spans="1:31" ht="26.25" customHeight="1">
      <c r="A16" s="375"/>
      <c r="B16" s="376"/>
      <c r="C16" s="333"/>
      <c r="D16" s="377"/>
      <c r="E16" s="367" t="s">
        <v>232</v>
      </c>
      <c r="F16" s="368" t="s">
        <v>398</v>
      </c>
      <c r="G16" s="369"/>
      <c r="H16" s="370"/>
      <c r="I16" s="371" t="s">
        <v>399</v>
      </c>
      <c r="J16" s="372"/>
      <c r="L16" s="373">
        <v>43200</v>
      </c>
      <c r="M16" s="374">
        <v>0</v>
      </c>
      <c r="N16" s="372"/>
      <c r="O16" s="373">
        <v>0</v>
      </c>
      <c r="P16" s="374">
        <v>0</v>
      </c>
      <c r="Q16" s="372"/>
      <c r="R16" s="374">
        <v>0</v>
      </c>
      <c r="S16" s="369"/>
      <c r="T16" s="372"/>
      <c r="U16" s="373">
        <v>0</v>
      </c>
      <c r="V16" s="373">
        <v>0</v>
      </c>
      <c r="W16" s="373">
        <v>0</v>
      </c>
      <c r="X16" s="373">
        <v>0</v>
      </c>
      <c r="Y16" s="373">
        <v>0</v>
      </c>
      <c r="Z16" s="373">
        <v>0</v>
      </c>
      <c r="AA16" s="373">
        <v>0</v>
      </c>
      <c r="AB16" s="373">
        <v>0</v>
      </c>
      <c r="AC16" s="373">
        <v>0</v>
      </c>
      <c r="AD16" s="373">
        <v>0</v>
      </c>
      <c r="AE16" s="373">
        <v>43200</v>
      </c>
    </row>
    <row r="17" spans="1:31" ht="25.5" customHeight="1">
      <c r="A17" s="375"/>
      <c r="B17" s="376"/>
      <c r="C17" s="333"/>
      <c r="D17" s="377"/>
      <c r="E17" s="367" t="s">
        <v>232</v>
      </c>
      <c r="F17" s="368" t="s">
        <v>400</v>
      </c>
      <c r="G17" s="369"/>
      <c r="H17" s="370"/>
      <c r="I17" s="371" t="s">
        <v>401</v>
      </c>
      <c r="J17" s="372"/>
      <c r="L17" s="373">
        <v>986400</v>
      </c>
      <c r="M17" s="374">
        <v>0</v>
      </c>
      <c r="N17" s="372"/>
      <c r="O17" s="373">
        <v>0</v>
      </c>
      <c r="P17" s="374">
        <v>0</v>
      </c>
      <c r="Q17" s="372"/>
      <c r="R17" s="374">
        <v>0</v>
      </c>
      <c r="S17" s="369"/>
      <c r="T17" s="372"/>
      <c r="U17" s="373">
        <v>0</v>
      </c>
      <c r="V17" s="373">
        <v>0</v>
      </c>
      <c r="W17" s="373">
        <v>0</v>
      </c>
      <c r="X17" s="373">
        <v>0</v>
      </c>
      <c r="Y17" s="373">
        <v>0</v>
      </c>
      <c r="Z17" s="373">
        <v>0</v>
      </c>
      <c r="AA17" s="373">
        <v>0</v>
      </c>
      <c r="AB17" s="373">
        <v>0</v>
      </c>
      <c r="AC17" s="373">
        <v>0</v>
      </c>
      <c r="AD17" s="373">
        <v>0</v>
      </c>
      <c r="AE17" s="373">
        <v>986400</v>
      </c>
    </row>
    <row r="18" spans="1:31" ht="12.75">
      <c r="A18" s="375"/>
      <c r="B18" s="376"/>
      <c r="C18" s="333"/>
      <c r="D18" s="377"/>
      <c r="E18" s="367" t="s">
        <v>232</v>
      </c>
      <c r="F18" s="368" t="s">
        <v>402</v>
      </c>
      <c r="G18" s="369"/>
      <c r="H18" s="370"/>
      <c r="I18" s="371" t="s">
        <v>403</v>
      </c>
      <c r="J18" s="372"/>
      <c r="L18" s="373">
        <v>43200</v>
      </c>
      <c r="M18" s="374">
        <v>0</v>
      </c>
      <c r="N18" s="372"/>
      <c r="O18" s="373">
        <v>0</v>
      </c>
      <c r="P18" s="374">
        <v>0</v>
      </c>
      <c r="Q18" s="372"/>
      <c r="R18" s="374">
        <v>0</v>
      </c>
      <c r="S18" s="369"/>
      <c r="T18" s="372"/>
      <c r="U18" s="373">
        <v>0</v>
      </c>
      <c r="V18" s="373">
        <v>0</v>
      </c>
      <c r="W18" s="373">
        <v>0</v>
      </c>
      <c r="X18" s="373">
        <v>0</v>
      </c>
      <c r="Y18" s="373">
        <v>0</v>
      </c>
      <c r="Z18" s="373">
        <v>0</v>
      </c>
      <c r="AA18" s="373">
        <v>0</v>
      </c>
      <c r="AB18" s="373">
        <v>0</v>
      </c>
      <c r="AC18" s="373">
        <v>0</v>
      </c>
      <c r="AD18" s="373">
        <v>0</v>
      </c>
      <c r="AE18" s="373">
        <v>43200</v>
      </c>
    </row>
    <row r="19" spans="1:31" ht="19.5" customHeight="1">
      <c r="A19" s="378"/>
      <c r="B19" s="379"/>
      <c r="C19" s="380"/>
      <c r="D19" s="381"/>
      <c r="E19" s="382" t="s">
        <v>390</v>
      </c>
      <c r="F19" s="369"/>
      <c r="G19" s="369"/>
      <c r="H19" s="369"/>
      <c r="I19" s="369"/>
      <c r="J19" s="372"/>
      <c r="L19" s="383">
        <v>1371960</v>
      </c>
      <c r="M19" s="384">
        <v>0</v>
      </c>
      <c r="N19" s="372"/>
      <c r="O19" s="383">
        <v>0</v>
      </c>
      <c r="P19" s="384">
        <v>0</v>
      </c>
      <c r="Q19" s="372"/>
      <c r="R19" s="384">
        <v>0</v>
      </c>
      <c r="S19" s="369"/>
      <c r="T19" s="372"/>
      <c r="U19" s="383">
        <v>0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3">
        <v>1371960</v>
      </c>
    </row>
    <row r="20" spans="1:31" ht="12.75">
      <c r="A20" s="364" t="s">
        <v>232</v>
      </c>
      <c r="B20" s="365" t="s">
        <v>298</v>
      </c>
      <c r="C20" s="366" t="s">
        <v>404</v>
      </c>
      <c r="D20" s="340"/>
      <c r="E20" s="367" t="s">
        <v>232</v>
      </c>
      <c r="F20" s="368" t="s">
        <v>405</v>
      </c>
      <c r="G20" s="369"/>
      <c r="H20" s="370"/>
      <c r="I20" s="371" t="s">
        <v>406</v>
      </c>
      <c r="J20" s="372"/>
      <c r="L20" s="373">
        <v>1241139</v>
      </c>
      <c r="M20" s="374">
        <v>0</v>
      </c>
      <c r="N20" s="372"/>
      <c r="O20" s="373">
        <v>807420</v>
      </c>
      <c r="P20" s="374">
        <v>0</v>
      </c>
      <c r="Q20" s="372"/>
      <c r="R20" s="374">
        <v>0</v>
      </c>
      <c r="S20" s="369"/>
      <c r="T20" s="372"/>
      <c r="U20" s="373">
        <v>746320</v>
      </c>
      <c r="V20" s="373">
        <v>0</v>
      </c>
      <c r="W20" s="373">
        <v>200000</v>
      </c>
      <c r="X20" s="373">
        <v>0</v>
      </c>
      <c r="Y20" s="373">
        <v>419360</v>
      </c>
      <c r="Z20" s="373">
        <v>0</v>
      </c>
      <c r="AA20" s="373">
        <v>0</v>
      </c>
      <c r="AB20" s="373">
        <v>0</v>
      </c>
      <c r="AC20" s="373">
        <v>0</v>
      </c>
      <c r="AD20" s="373">
        <v>0</v>
      </c>
      <c r="AE20" s="373">
        <v>3414239</v>
      </c>
    </row>
    <row r="21" spans="1:31" ht="12.75">
      <c r="A21" s="375"/>
      <c r="B21" s="376"/>
      <c r="C21" s="333"/>
      <c r="D21" s="377"/>
      <c r="E21" s="367" t="s">
        <v>232</v>
      </c>
      <c r="F21" s="368" t="s">
        <v>463</v>
      </c>
      <c r="G21" s="369"/>
      <c r="H21" s="370"/>
      <c r="I21" s="371" t="s">
        <v>464</v>
      </c>
      <c r="J21" s="372"/>
      <c r="L21" s="373">
        <v>0</v>
      </c>
      <c r="M21" s="374">
        <v>0</v>
      </c>
      <c r="N21" s="372"/>
      <c r="O21" s="373">
        <v>0</v>
      </c>
      <c r="P21" s="374">
        <v>0</v>
      </c>
      <c r="Q21" s="372"/>
      <c r="R21" s="374">
        <v>0</v>
      </c>
      <c r="S21" s="369"/>
      <c r="T21" s="372"/>
      <c r="U21" s="373">
        <v>0</v>
      </c>
      <c r="V21" s="373">
        <v>0</v>
      </c>
      <c r="W21" s="373">
        <v>0</v>
      </c>
      <c r="X21" s="373">
        <v>0</v>
      </c>
      <c r="Y21" s="373">
        <v>1000</v>
      </c>
      <c r="Z21" s="373">
        <v>0</v>
      </c>
      <c r="AA21" s="373">
        <v>0</v>
      </c>
      <c r="AB21" s="373">
        <v>0</v>
      </c>
      <c r="AC21" s="373">
        <v>0</v>
      </c>
      <c r="AD21" s="373">
        <v>0</v>
      </c>
      <c r="AE21" s="373">
        <v>1000</v>
      </c>
    </row>
    <row r="22" spans="1:31" ht="12.75">
      <c r="A22" s="375"/>
      <c r="B22" s="376"/>
      <c r="C22" s="333"/>
      <c r="D22" s="377"/>
      <c r="E22" s="367" t="s">
        <v>232</v>
      </c>
      <c r="F22" s="368" t="s">
        <v>407</v>
      </c>
      <c r="G22" s="369"/>
      <c r="H22" s="370"/>
      <c r="I22" s="371" t="s">
        <v>408</v>
      </c>
      <c r="J22" s="372"/>
      <c r="L22" s="373">
        <v>105000</v>
      </c>
      <c r="M22" s="374">
        <v>0</v>
      </c>
      <c r="N22" s="372"/>
      <c r="O22" s="373">
        <v>21000</v>
      </c>
      <c r="P22" s="374">
        <v>0</v>
      </c>
      <c r="Q22" s="372"/>
      <c r="R22" s="374">
        <v>0</v>
      </c>
      <c r="S22" s="369"/>
      <c r="T22" s="372"/>
      <c r="U22" s="373">
        <v>21000</v>
      </c>
      <c r="V22" s="373">
        <v>0</v>
      </c>
      <c r="W22" s="373">
        <v>42000</v>
      </c>
      <c r="X22" s="373">
        <v>0</v>
      </c>
      <c r="Y22" s="373">
        <v>21000</v>
      </c>
      <c r="Z22" s="373">
        <v>0</v>
      </c>
      <c r="AA22" s="373">
        <v>0</v>
      </c>
      <c r="AB22" s="373">
        <v>0</v>
      </c>
      <c r="AC22" s="373">
        <v>0</v>
      </c>
      <c r="AD22" s="373">
        <v>0</v>
      </c>
      <c r="AE22" s="373">
        <v>210000</v>
      </c>
    </row>
    <row r="23" spans="1:31" ht="12.75">
      <c r="A23" s="375"/>
      <c r="B23" s="376"/>
      <c r="C23" s="333"/>
      <c r="D23" s="377"/>
      <c r="E23" s="367" t="s">
        <v>232</v>
      </c>
      <c r="F23" s="368" t="s">
        <v>409</v>
      </c>
      <c r="G23" s="369"/>
      <c r="H23" s="370"/>
      <c r="I23" s="371" t="s">
        <v>410</v>
      </c>
      <c r="J23" s="372"/>
      <c r="L23" s="373">
        <v>92580</v>
      </c>
      <c r="M23" s="374">
        <v>0</v>
      </c>
      <c r="N23" s="372"/>
      <c r="O23" s="373">
        <v>0</v>
      </c>
      <c r="P23" s="374">
        <v>0</v>
      </c>
      <c r="Q23" s="372"/>
      <c r="R23" s="374">
        <v>0</v>
      </c>
      <c r="S23" s="369"/>
      <c r="T23" s="372"/>
      <c r="U23" s="373">
        <v>0</v>
      </c>
      <c r="V23" s="373">
        <v>0</v>
      </c>
      <c r="W23" s="373">
        <v>0</v>
      </c>
      <c r="X23" s="373">
        <v>0</v>
      </c>
      <c r="Y23" s="373">
        <v>0</v>
      </c>
      <c r="Z23" s="373">
        <v>0</v>
      </c>
      <c r="AA23" s="373">
        <v>0</v>
      </c>
      <c r="AB23" s="373">
        <v>0</v>
      </c>
      <c r="AC23" s="373">
        <v>0</v>
      </c>
      <c r="AD23" s="373">
        <v>0</v>
      </c>
      <c r="AE23" s="373">
        <v>92580</v>
      </c>
    </row>
    <row r="24" spans="1:31" ht="12.75">
      <c r="A24" s="375"/>
      <c r="B24" s="376"/>
      <c r="C24" s="333"/>
      <c r="D24" s="377"/>
      <c r="E24" s="367" t="s">
        <v>232</v>
      </c>
      <c r="F24" s="368" t="s">
        <v>411</v>
      </c>
      <c r="G24" s="369"/>
      <c r="H24" s="370"/>
      <c r="I24" s="371" t="s">
        <v>412</v>
      </c>
      <c r="J24" s="372"/>
      <c r="L24" s="373">
        <v>195180</v>
      </c>
      <c r="M24" s="374">
        <v>0</v>
      </c>
      <c r="N24" s="372"/>
      <c r="O24" s="373">
        <v>242473</v>
      </c>
      <c r="P24" s="374">
        <v>0</v>
      </c>
      <c r="Q24" s="372"/>
      <c r="R24" s="374">
        <v>0</v>
      </c>
      <c r="S24" s="369"/>
      <c r="T24" s="372"/>
      <c r="U24" s="373">
        <v>162000</v>
      </c>
      <c r="V24" s="373">
        <v>0</v>
      </c>
      <c r="W24" s="373">
        <v>54000</v>
      </c>
      <c r="X24" s="373">
        <v>0</v>
      </c>
      <c r="Y24" s="373">
        <v>121980</v>
      </c>
      <c r="Z24" s="373">
        <v>0</v>
      </c>
      <c r="AA24" s="373">
        <v>0</v>
      </c>
      <c r="AB24" s="373">
        <v>0</v>
      </c>
      <c r="AC24" s="373">
        <v>0</v>
      </c>
      <c r="AD24" s="373">
        <v>0</v>
      </c>
      <c r="AE24" s="373">
        <v>775633</v>
      </c>
    </row>
    <row r="25" spans="1:31" ht="12.75">
      <c r="A25" s="375"/>
      <c r="B25" s="376"/>
      <c r="C25" s="333"/>
      <c r="D25" s="377"/>
      <c r="E25" s="367" t="s">
        <v>232</v>
      </c>
      <c r="F25" s="368" t="s">
        <v>413</v>
      </c>
      <c r="G25" s="369"/>
      <c r="H25" s="370"/>
      <c r="I25" s="371" t="s">
        <v>414</v>
      </c>
      <c r="J25" s="372"/>
      <c r="L25" s="373">
        <v>30090</v>
      </c>
      <c r="M25" s="374">
        <v>0</v>
      </c>
      <c r="N25" s="372"/>
      <c r="O25" s="373">
        <v>11190</v>
      </c>
      <c r="P25" s="374">
        <v>0</v>
      </c>
      <c r="Q25" s="372"/>
      <c r="R25" s="374">
        <v>0</v>
      </c>
      <c r="S25" s="369"/>
      <c r="T25" s="372"/>
      <c r="U25" s="373">
        <v>18000</v>
      </c>
      <c r="V25" s="373">
        <v>0</v>
      </c>
      <c r="W25" s="373">
        <v>6000</v>
      </c>
      <c r="X25" s="373">
        <v>0</v>
      </c>
      <c r="Y25" s="373">
        <v>18000</v>
      </c>
      <c r="Z25" s="373">
        <v>0</v>
      </c>
      <c r="AA25" s="373">
        <v>0</v>
      </c>
      <c r="AB25" s="373">
        <v>0</v>
      </c>
      <c r="AC25" s="373">
        <v>0</v>
      </c>
      <c r="AD25" s="373">
        <v>0</v>
      </c>
      <c r="AE25" s="373">
        <v>83280</v>
      </c>
    </row>
    <row r="26" spans="1:31" ht="20.25" customHeight="1">
      <c r="A26" s="378"/>
      <c r="B26" s="379"/>
      <c r="C26" s="380"/>
      <c r="D26" s="381"/>
      <c r="E26" s="382" t="s">
        <v>390</v>
      </c>
      <c r="F26" s="369"/>
      <c r="G26" s="369"/>
      <c r="H26" s="369"/>
      <c r="I26" s="369"/>
      <c r="J26" s="372"/>
      <c r="L26" s="383">
        <v>1663989</v>
      </c>
      <c r="M26" s="384">
        <v>0</v>
      </c>
      <c r="N26" s="372"/>
      <c r="O26" s="383">
        <v>1082083</v>
      </c>
      <c r="P26" s="384">
        <v>0</v>
      </c>
      <c r="Q26" s="372"/>
      <c r="R26" s="384">
        <v>0</v>
      </c>
      <c r="S26" s="369"/>
      <c r="T26" s="372"/>
      <c r="U26" s="383">
        <v>947320</v>
      </c>
      <c r="V26" s="383">
        <v>0</v>
      </c>
      <c r="W26" s="383">
        <v>302000</v>
      </c>
      <c r="X26" s="383">
        <v>0</v>
      </c>
      <c r="Y26" s="383">
        <v>581340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3">
        <v>4576732</v>
      </c>
    </row>
    <row r="27" spans="1:31" ht="27.75" customHeight="1">
      <c r="A27" s="364" t="s">
        <v>232</v>
      </c>
      <c r="B27" s="365" t="s">
        <v>3</v>
      </c>
      <c r="C27" s="366" t="s">
        <v>415</v>
      </c>
      <c r="D27" s="340"/>
      <c r="E27" s="367" t="s">
        <v>232</v>
      </c>
      <c r="F27" s="368" t="s">
        <v>738</v>
      </c>
      <c r="G27" s="369"/>
      <c r="H27" s="370"/>
      <c r="I27" s="371" t="s">
        <v>466</v>
      </c>
      <c r="J27" s="372"/>
      <c r="L27" s="373">
        <v>126600</v>
      </c>
      <c r="M27" s="374">
        <v>0</v>
      </c>
      <c r="N27" s="372"/>
      <c r="O27" s="373">
        <v>254000</v>
      </c>
      <c r="P27" s="374">
        <v>0</v>
      </c>
      <c r="Q27" s="372"/>
      <c r="R27" s="374">
        <v>0</v>
      </c>
      <c r="S27" s="369"/>
      <c r="T27" s="372"/>
      <c r="U27" s="373">
        <v>134000</v>
      </c>
      <c r="V27" s="373">
        <v>0</v>
      </c>
      <c r="W27" s="373">
        <v>13500</v>
      </c>
      <c r="X27" s="373">
        <v>0</v>
      </c>
      <c r="Y27" s="373">
        <v>200700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728800</v>
      </c>
    </row>
    <row r="28" spans="1:31" ht="27" customHeight="1">
      <c r="A28" s="375"/>
      <c r="B28" s="376"/>
      <c r="C28" s="333"/>
      <c r="D28" s="377"/>
      <c r="E28" s="367" t="s">
        <v>232</v>
      </c>
      <c r="F28" s="368" t="s">
        <v>467</v>
      </c>
      <c r="G28" s="369"/>
      <c r="H28" s="370"/>
      <c r="I28" s="371" t="s">
        <v>468</v>
      </c>
      <c r="J28" s="372"/>
      <c r="L28" s="373">
        <v>5000</v>
      </c>
      <c r="M28" s="374">
        <v>0</v>
      </c>
      <c r="N28" s="372"/>
      <c r="O28" s="373">
        <v>5000</v>
      </c>
      <c r="P28" s="374">
        <v>0</v>
      </c>
      <c r="Q28" s="372"/>
      <c r="R28" s="374">
        <v>0</v>
      </c>
      <c r="S28" s="369"/>
      <c r="T28" s="372"/>
      <c r="U28" s="373">
        <v>3000</v>
      </c>
      <c r="V28" s="373">
        <v>0</v>
      </c>
      <c r="W28" s="373">
        <v>0</v>
      </c>
      <c r="X28" s="373">
        <v>0</v>
      </c>
      <c r="Y28" s="373">
        <v>5000</v>
      </c>
      <c r="Z28" s="373">
        <v>0</v>
      </c>
      <c r="AA28" s="373">
        <v>0</v>
      </c>
      <c r="AB28" s="373">
        <v>0</v>
      </c>
      <c r="AC28" s="373">
        <v>0</v>
      </c>
      <c r="AD28" s="373">
        <v>0</v>
      </c>
      <c r="AE28" s="373">
        <v>18000</v>
      </c>
    </row>
    <row r="29" spans="1:31" ht="12.75">
      <c r="A29" s="375"/>
      <c r="B29" s="376"/>
      <c r="C29" s="333"/>
      <c r="D29" s="377"/>
      <c r="E29" s="367" t="s">
        <v>232</v>
      </c>
      <c r="F29" s="368" t="s">
        <v>416</v>
      </c>
      <c r="G29" s="369"/>
      <c r="H29" s="370"/>
      <c r="I29" s="371" t="s">
        <v>417</v>
      </c>
      <c r="J29" s="372"/>
      <c r="L29" s="373">
        <v>85000</v>
      </c>
      <c r="M29" s="374">
        <v>0</v>
      </c>
      <c r="N29" s="372"/>
      <c r="O29" s="373">
        <v>18000</v>
      </c>
      <c r="P29" s="374">
        <v>0</v>
      </c>
      <c r="Q29" s="372"/>
      <c r="R29" s="374">
        <v>0</v>
      </c>
      <c r="S29" s="369"/>
      <c r="T29" s="372"/>
      <c r="U29" s="373">
        <v>18000</v>
      </c>
      <c r="V29" s="373">
        <v>0</v>
      </c>
      <c r="W29" s="373">
        <v>0</v>
      </c>
      <c r="X29" s="373">
        <v>0</v>
      </c>
      <c r="Y29" s="373">
        <v>57500</v>
      </c>
      <c r="Z29" s="373">
        <v>0</v>
      </c>
      <c r="AA29" s="373">
        <v>0</v>
      </c>
      <c r="AB29" s="373">
        <v>0</v>
      </c>
      <c r="AC29" s="373">
        <v>0</v>
      </c>
      <c r="AD29" s="373">
        <v>0</v>
      </c>
      <c r="AE29" s="373">
        <v>178500</v>
      </c>
    </row>
    <row r="30" spans="1:31" ht="12.75">
      <c r="A30" s="375"/>
      <c r="B30" s="376"/>
      <c r="C30" s="333"/>
      <c r="D30" s="377"/>
      <c r="E30" s="367" t="s">
        <v>232</v>
      </c>
      <c r="F30" s="368" t="s">
        <v>469</v>
      </c>
      <c r="G30" s="369"/>
      <c r="H30" s="370"/>
      <c r="I30" s="371" t="s">
        <v>470</v>
      </c>
      <c r="J30" s="372"/>
      <c r="L30" s="373">
        <v>38471</v>
      </c>
      <c r="M30" s="374">
        <v>0</v>
      </c>
      <c r="N30" s="372"/>
      <c r="O30" s="373">
        <v>23565</v>
      </c>
      <c r="P30" s="374">
        <v>0</v>
      </c>
      <c r="Q30" s="372"/>
      <c r="R30" s="374">
        <v>0</v>
      </c>
      <c r="S30" s="369"/>
      <c r="T30" s="372"/>
      <c r="U30" s="373">
        <v>2956</v>
      </c>
      <c r="V30" s="373">
        <v>0</v>
      </c>
      <c r="W30" s="373">
        <v>0</v>
      </c>
      <c r="X30" s="373">
        <v>0</v>
      </c>
      <c r="Y30" s="373">
        <v>0</v>
      </c>
      <c r="Z30" s="373">
        <v>0</v>
      </c>
      <c r="AA30" s="373">
        <v>0</v>
      </c>
      <c r="AB30" s="373">
        <v>0</v>
      </c>
      <c r="AC30" s="373">
        <v>0</v>
      </c>
      <c r="AD30" s="373">
        <v>0</v>
      </c>
      <c r="AE30" s="373">
        <v>64992</v>
      </c>
    </row>
    <row r="31" spans="1:31" ht="18.75" customHeight="1">
      <c r="A31" s="378"/>
      <c r="B31" s="379"/>
      <c r="C31" s="380"/>
      <c r="D31" s="381"/>
      <c r="E31" s="382" t="s">
        <v>390</v>
      </c>
      <c r="F31" s="369"/>
      <c r="G31" s="369"/>
      <c r="H31" s="369"/>
      <c r="I31" s="369"/>
      <c r="J31" s="372"/>
      <c r="L31" s="383">
        <v>255071</v>
      </c>
      <c r="M31" s="384">
        <v>0</v>
      </c>
      <c r="N31" s="372"/>
      <c r="O31" s="383">
        <v>300565</v>
      </c>
      <c r="P31" s="384">
        <v>0</v>
      </c>
      <c r="Q31" s="372"/>
      <c r="R31" s="384">
        <v>0</v>
      </c>
      <c r="S31" s="369"/>
      <c r="T31" s="372"/>
      <c r="U31" s="383">
        <v>157956</v>
      </c>
      <c r="V31" s="383">
        <v>0</v>
      </c>
      <c r="W31" s="383">
        <v>13500</v>
      </c>
      <c r="X31" s="383">
        <v>0</v>
      </c>
      <c r="Y31" s="383">
        <v>263200</v>
      </c>
      <c r="Z31" s="383">
        <v>0</v>
      </c>
      <c r="AA31" s="383">
        <v>0</v>
      </c>
      <c r="AB31" s="383">
        <v>0</v>
      </c>
      <c r="AC31" s="383">
        <v>0</v>
      </c>
      <c r="AD31" s="383">
        <v>0</v>
      </c>
      <c r="AE31" s="383">
        <v>990292</v>
      </c>
    </row>
    <row r="32" spans="1:31" ht="12.75">
      <c r="A32" s="390"/>
      <c r="B32" s="391"/>
      <c r="C32" s="392"/>
      <c r="D32" s="393"/>
      <c r="E32" s="394"/>
      <c r="F32" s="395"/>
      <c r="G32" s="395"/>
      <c r="H32" s="395"/>
      <c r="I32" s="395"/>
      <c r="J32" s="396"/>
      <c r="L32" s="383"/>
      <c r="M32" s="383"/>
      <c r="N32" s="396"/>
      <c r="O32" s="383"/>
      <c r="P32" s="383"/>
      <c r="Q32" s="396"/>
      <c r="R32" s="383"/>
      <c r="S32" s="395"/>
      <c r="T32" s="396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</row>
    <row r="33" spans="1:31" ht="12.75">
      <c r="A33" s="390"/>
      <c r="B33" s="391"/>
      <c r="C33" s="392"/>
      <c r="D33" s="393"/>
      <c r="E33" s="394"/>
      <c r="F33" s="395"/>
      <c r="G33" s="395"/>
      <c r="H33" s="395"/>
      <c r="I33" s="395"/>
      <c r="J33" s="396"/>
      <c r="L33" s="383"/>
      <c r="M33" s="383"/>
      <c r="N33" s="396"/>
      <c r="O33" s="383"/>
      <c r="P33" s="383"/>
      <c r="Q33" s="396"/>
      <c r="R33" s="383"/>
      <c r="S33" s="395"/>
      <c r="T33" s="396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</row>
    <row r="34" spans="1:31" ht="12.75">
      <c r="A34" s="364" t="s">
        <v>232</v>
      </c>
      <c r="B34" s="365" t="s">
        <v>4</v>
      </c>
      <c r="C34" s="366" t="s">
        <v>418</v>
      </c>
      <c r="D34" s="340"/>
      <c r="E34" s="367" t="s">
        <v>232</v>
      </c>
      <c r="F34" s="368" t="s">
        <v>419</v>
      </c>
      <c r="G34" s="369"/>
      <c r="H34" s="370"/>
      <c r="I34" s="371" t="s">
        <v>420</v>
      </c>
      <c r="J34" s="372"/>
      <c r="L34" s="373">
        <v>15496</v>
      </c>
      <c r="M34" s="374">
        <v>0</v>
      </c>
      <c r="N34" s="372"/>
      <c r="O34" s="373">
        <v>31300</v>
      </c>
      <c r="P34" s="374">
        <v>0</v>
      </c>
      <c r="Q34" s="372"/>
      <c r="R34" s="374">
        <v>0</v>
      </c>
      <c r="S34" s="369"/>
      <c r="T34" s="372"/>
      <c r="U34" s="373">
        <v>14600</v>
      </c>
      <c r="V34" s="373">
        <v>0</v>
      </c>
      <c r="W34" s="373">
        <v>0</v>
      </c>
      <c r="X34" s="373">
        <v>0</v>
      </c>
      <c r="Y34" s="373">
        <v>7300</v>
      </c>
      <c r="Z34" s="373">
        <v>0</v>
      </c>
      <c r="AA34" s="373">
        <v>0</v>
      </c>
      <c r="AB34" s="373">
        <v>0</v>
      </c>
      <c r="AC34" s="373">
        <v>0</v>
      </c>
      <c r="AD34" s="373">
        <v>0</v>
      </c>
      <c r="AE34" s="373">
        <v>68696</v>
      </c>
    </row>
    <row r="35" spans="1:31" ht="25.5" customHeight="1">
      <c r="A35" s="375"/>
      <c r="B35" s="376"/>
      <c r="C35" s="333"/>
      <c r="D35" s="377"/>
      <c r="E35" s="367" t="s">
        <v>232</v>
      </c>
      <c r="F35" s="368" t="s">
        <v>471</v>
      </c>
      <c r="G35" s="369"/>
      <c r="H35" s="370"/>
      <c r="I35" s="371" t="s">
        <v>472</v>
      </c>
      <c r="J35" s="372"/>
      <c r="L35" s="373">
        <v>45750</v>
      </c>
      <c r="M35" s="374">
        <v>0</v>
      </c>
      <c r="N35" s="372"/>
      <c r="O35" s="373">
        <v>0</v>
      </c>
      <c r="P35" s="374">
        <v>0</v>
      </c>
      <c r="Q35" s="372"/>
      <c r="R35" s="374">
        <v>0</v>
      </c>
      <c r="S35" s="369"/>
      <c r="T35" s="372"/>
      <c r="U35" s="373">
        <v>2000</v>
      </c>
      <c r="V35" s="373">
        <v>0</v>
      </c>
      <c r="W35" s="373">
        <v>0</v>
      </c>
      <c r="X35" s="373">
        <v>0</v>
      </c>
      <c r="Y35" s="373">
        <v>0</v>
      </c>
      <c r="Z35" s="373">
        <v>0</v>
      </c>
      <c r="AA35" s="373">
        <v>0</v>
      </c>
      <c r="AB35" s="373">
        <v>0</v>
      </c>
      <c r="AC35" s="373">
        <v>0</v>
      </c>
      <c r="AD35" s="373">
        <v>0</v>
      </c>
      <c r="AE35" s="373">
        <v>47750</v>
      </c>
    </row>
    <row r="36" spans="1:31" ht="38.25" customHeight="1">
      <c r="A36" s="375"/>
      <c r="B36" s="376"/>
      <c r="C36" s="333"/>
      <c r="D36" s="377"/>
      <c r="E36" s="367" t="s">
        <v>232</v>
      </c>
      <c r="F36" s="368" t="s">
        <v>421</v>
      </c>
      <c r="G36" s="369"/>
      <c r="H36" s="370"/>
      <c r="I36" s="371" t="s">
        <v>422</v>
      </c>
      <c r="J36" s="372"/>
      <c r="L36" s="373">
        <v>529857</v>
      </c>
      <c r="M36" s="374">
        <v>2000</v>
      </c>
      <c r="N36" s="372"/>
      <c r="O36" s="373">
        <v>11654</v>
      </c>
      <c r="P36" s="374">
        <v>9500</v>
      </c>
      <c r="Q36" s="372"/>
      <c r="R36" s="374">
        <v>100000</v>
      </c>
      <c r="S36" s="369"/>
      <c r="T36" s="372"/>
      <c r="U36" s="373">
        <v>9166</v>
      </c>
      <c r="V36" s="373">
        <v>276351</v>
      </c>
      <c r="W36" s="373">
        <v>0</v>
      </c>
      <c r="X36" s="373">
        <v>97975</v>
      </c>
      <c r="Y36" s="373">
        <v>0</v>
      </c>
      <c r="Z36" s="373">
        <v>100000</v>
      </c>
      <c r="AA36" s="373">
        <v>377</v>
      </c>
      <c r="AB36" s="373">
        <v>152200</v>
      </c>
      <c r="AC36" s="373">
        <v>0</v>
      </c>
      <c r="AD36" s="373">
        <v>0</v>
      </c>
      <c r="AE36" s="373">
        <v>1289080</v>
      </c>
    </row>
    <row r="37" spans="1:31" ht="12.75">
      <c r="A37" s="375"/>
      <c r="B37" s="376"/>
      <c r="C37" s="333"/>
      <c r="D37" s="377"/>
      <c r="E37" s="367" t="s">
        <v>232</v>
      </c>
      <c r="F37" s="368" t="s">
        <v>473</v>
      </c>
      <c r="G37" s="369"/>
      <c r="H37" s="370"/>
      <c r="I37" s="371" t="s">
        <v>474</v>
      </c>
      <c r="J37" s="372"/>
      <c r="L37" s="373">
        <v>32303.04</v>
      </c>
      <c r="M37" s="374">
        <v>0</v>
      </c>
      <c r="N37" s="372"/>
      <c r="O37" s="373">
        <v>24600</v>
      </c>
      <c r="P37" s="374">
        <v>0</v>
      </c>
      <c r="Q37" s="372"/>
      <c r="R37" s="374">
        <v>0</v>
      </c>
      <c r="S37" s="369"/>
      <c r="T37" s="372"/>
      <c r="U37" s="373">
        <v>0</v>
      </c>
      <c r="V37" s="373">
        <v>35450</v>
      </c>
      <c r="W37" s="373">
        <v>0</v>
      </c>
      <c r="X37" s="373">
        <v>10000</v>
      </c>
      <c r="Y37" s="373">
        <v>12140</v>
      </c>
      <c r="Z37" s="373">
        <v>0</v>
      </c>
      <c r="AA37" s="373">
        <v>0</v>
      </c>
      <c r="AB37" s="373">
        <v>0</v>
      </c>
      <c r="AC37" s="373">
        <v>0</v>
      </c>
      <c r="AD37" s="373">
        <v>0</v>
      </c>
      <c r="AE37" s="373">
        <v>114493.04</v>
      </c>
    </row>
    <row r="38" spans="1:31" ht="19.5" customHeight="1">
      <c r="A38" s="378"/>
      <c r="B38" s="379"/>
      <c r="C38" s="380"/>
      <c r="D38" s="381"/>
      <c r="E38" s="382" t="s">
        <v>390</v>
      </c>
      <c r="F38" s="369"/>
      <c r="G38" s="369"/>
      <c r="H38" s="369"/>
      <c r="I38" s="369"/>
      <c r="J38" s="372"/>
      <c r="L38" s="383">
        <v>623406.04</v>
      </c>
      <c r="M38" s="384">
        <v>2000</v>
      </c>
      <c r="N38" s="372"/>
      <c r="O38" s="383">
        <v>67554</v>
      </c>
      <c r="P38" s="384">
        <v>9500</v>
      </c>
      <c r="Q38" s="372"/>
      <c r="R38" s="384">
        <v>100000</v>
      </c>
      <c r="S38" s="369"/>
      <c r="T38" s="372"/>
      <c r="U38" s="383">
        <v>25766</v>
      </c>
      <c r="V38" s="383">
        <v>311801</v>
      </c>
      <c r="W38" s="383">
        <v>0</v>
      </c>
      <c r="X38" s="383">
        <v>107975</v>
      </c>
      <c r="Y38" s="383">
        <v>19440</v>
      </c>
      <c r="Z38" s="383">
        <v>100000</v>
      </c>
      <c r="AA38" s="383">
        <v>377</v>
      </c>
      <c r="AB38" s="383">
        <v>152200</v>
      </c>
      <c r="AC38" s="383">
        <v>0</v>
      </c>
      <c r="AD38" s="383">
        <v>0</v>
      </c>
      <c r="AE38" s="383">
        <v>1520019.04</v>
      </c>
    </row>
    <row r="39" spans="1:31" ht="12.75">
      <c r="A39" s="364" t="s">
        <v>232</v>
      </c>
      <c r="B39" s="365" t="s">
        <v>5</v>
      </c>
      <c r="C39" s="366" t="s">
        <v>423</v>
      </c>
      <c r="D39" s="340"/>
      <c r="E39" s="367" t="s">
        <v>232</v>
      </c>
      <c r="F39" s="368" t="s">
        <v>424</v>
      </c>
      <c r="G39" s="369"/>
      <c r="H39" s="370"/>
      <c r="I39" s="371" t="s">
        <v>425</v>
      </c>
      <c r="J39" s="372"/>
      <c r="L39" s="373">
        <v>0</v>
      </c>
      <c r="M39" s="374">
        <v>0</v>
      </c>
      <c r="N39" s="372"/>
      <c r="O39" s="373">
        <v>72565</v>
      </c>
      <c r="P39" s="374">
        <v>0</v>
      </c>
      <c r="Q39" s="372"/>
      <c r="R39" s="374">
        <v>0</v>
      </c>
      <c r="S39" s="369"/>
      <c r="T39" s="372"/>
      <c r="U39" s="373">
        <v>5805</v>
      </c>
      <c r="V39" s="373">
        <v>0</v>
      </c>
      <c r="W39" s="373">
        <v>0</v>
      </c>
      <c r="X39" s="373">
        <v>0</v>
      </c>
      <c r="Y39" s="373">
        <v>0</v>
      </c>
      <c r="Z39" s="373">
        <v>0</v>
      </c>
      <c r="AA39" s="373">
        <v>0</v>
      </c>
      <c r="AB39" s="373">
        <v>0</v>
      </c>
      <c r="AC39" s="373">
        <v>0</v>
      </c>
      <c r="AD39" s="373">
        <v>0</v>
      </c>
      <c r="AE39" s="373">
        <v>78370</v>
      </c>
    </row>
    <row r="40" spans="1:31" ht="12.75">
      <c r="A40" s="375"/>
      <c r="B40" s="376"/>
      <c r="C40" s="333"/>
      <c r="D40" s="377"/>
      <c r="E40" s="367" t="s">
        <v>232</v>
      </c>
      <c r="F40" s="368" t="s">
        <v>475</v>
      </c>
      <c r="G40" s="369"/>
      <c r="H40" s="370"/>
      <c r="I40" s="371" t="s">
        <v>476</v>
      </c>
      <c r="J40" s="372"/>
      <c r="L40" s="373">
        <v>0</v>
      </c>
      <c r="M40" s="374">
        <v>0</v>
      </c>
      <c r="N40" s="372"/>
      <c r="O40" s="373">
        <v>0</v>
      </c>
      <c r="P40" s="374">
        <v>0</v>
      </c>
      <c r="Q40" s="372"/>
      <c r="R40" s="374">
        <v>0</v>
      </c>
      <c r="S40" s="369"/>
      <c r="T40" s="372"/>
      <c r="U40" s="373">
        <v>0</v>
      </c>
      <c r="V40" s="373">
        <v>0</v>
      </c>
      <c r="W40" s="373">
        <v>0</v>
      </c>
      <c r="X40" s="373">
        <v>0</v>
      </c>
      <c r="Y40" s="373">
        <v>585</v>
      </c>
      <c r="Z40" s="373">
        <v>0</v>
      </c>
      <c r="AA40" s="373">
        <v>0</v>
      </c>
      <c r="AB40" s="373">
        <v>0</v>
      </c>
      <c r="AC40" s="373">
        <v>0</v>
      </c>
      <c r="AD40" s="373">
        <v>0</v>
      </c>
      <c r="AE40" s="373">
        <v>585</v>
      </c>
    </row>
    <row r="41" spans="1:31" ht="12.75">
      <c r="A41" s="375"/>
      <c r="B41" s="376"/>
      <c r="C41" s="333"/>
      <c r="D41" s="377"/>
      <c r="E41" s="367" t="s">
        <v>232</v>
      </c>
      <c r="F41" s="368" t="s">
        <v>477</v>
      </c>
      <c r="G41" s="369"/>
      <c r="H41" s="370"/>
      <c r="I41" s="371" t="s">
        <v>478</v>
      </c>
      <c r="J41" s="372"/>
      <c r="L41" s="373">
        <v>0</v>
      </c>
      <c r="M41" s="374">
        <v>0</v>
      </c>
      <c r="N41" s="372"/>
      <c r="O41" s="373">
        <v>11310</v>
      </c>
      <c r="P41" s="374">
        <v>0</v>
      </c>
      <c r="Q41" s="372"/>
      <c r="R41" s="374">
        <v>0</v>
      </c>
      <c r="S41" s="369"/>
      <c r="T41" s="372"/>
      <c r="U41" s="373">
        <v>5</v>
      </c>
      <c r="V41" s="373">
        <v>0</v>
      </c>
      <c r="W41" s="373">
        <v>0</v>
      </c>
      <c r="X41" s="373">
        <v>0</v>
      </c>
      <c r="Y41" s="373">
        <v>0</v>
      </c>
      <c r="Z41" s="373">
        <v>0</v>
      </c>
      <c r="AA41" s="373">
        <v>0</v>
      </c>
      <c r="AB41" s="373">
        <v>0</v>
      </c>
      <c r="AC41" s="373">
        <v>0</v>
      </c>
      <c r="AD41" s="373">
        <v>0</v>
      </c>
      <c r="AE41" s="373">
        <v>11315</v>
      </c>
    </row>
    <row r="42" spans="1:31" ht="12.75">
      <c r="A42" s="375"/>
      <c r="B42" s="376"/>
      <c r="C42" s="333"/>
      <c r="D42" s="377"/>
      <c r="E42" s="367" t="s">
        <v>232</v>
      </c>
      <c r="F42" s="368" t="s">
        <v>479</v>
      </c>
      <c r="G42" s="369"/>
      <c r="H42" s="370"/>
      <c r="I42" s="371" t="s">
        <v>480</v>
      </c>
      <c r="J42" s="372"/>
      <c r="L42" s="373">
        <v>0</v>
      </c>
      <c r="M42" s="374">
        <v>0</v>
      </c>
      <c r="N42" s="372"/>
      <c r="O42" s="373">
        <v>0</v>
      </c>
      <c r="P42" s="374">
        <v>0</v>
      </c>
      <c r="Q42" s="372"/>
      <c r="R42" s="374">
        <v>0</v>
      </c>
      <c r="S42" s="369"/>
      <c r="T42" s="372"/>
      <c r="U42" s="373">
        <v>0</v>
      </c>
      <c r="V42" s="373">
        <v>528745.82</v>
      </c>
      <c r="W42" s="373">
        <v>0</v>
      </c>
      <c r="X42" s="373">
        <v>0</v>
      </c>
      <c r="Y42" s="373">
        <v>0</v>
      </c>
      <c r="Z42" s="373">
        <v>0</v>
      </c>
      <c r="AA42" s="373">
        <v>0</v>
      </c>
      <c r="AB42" s="373">
        <v>0</v>
      </c>
      <c r="AC42" s="373">
        <v>0</v>
      </c>
      <c r="AD42" s="373">
        <v>0</v>
      </c>
      <c r="AE42" s="373">
        <v>528745.82</v>
      </c>
    </row>
    <row r="43" spans="1:31" ht="12.75">
      <c r="A43" s="375"/>
      <c r="B43" s="376"/>
      <c r="C43" s="333"/>
      <c r="D43" s="377"/>
      <c r="E43" s="367" t="s">
        <v>232</v>
      </c>
      <c r="F43" s="368" t="s">
        <v>481</v>
      </c>
      <c r="G43" s="369"/>
      <c r="H43" s="370"/>
      <c r="I43" s="371" t="s">
        <v>482</v>
      </c>
      <c r="J43" s="372"/>
      <c r="L43" s="373">
        <v>0</v>
      </c>
      <c r="M43" s="374">
        <v>0</v>
      </c>
      <c r="N43" s="372"/>
      <c r="O43" s="373">
        <v>0</v>
      </c>
      <c r="P43" s="374">
        <v>0</v>
      </c>
      <c r="Q43" s="372"/>
      <c r="R43" s="374">
        <v>0</v>
      </c>
      <c r="S43" s="369"/>
      <c r="T43" s="372"/>
      <c r="U43" s="373">
        <v>0</v>
      </c>
      <c r="V43" s="373">
        <v>0</v>
      </c>
      <c r="W43" s="373">
        <v>0</v>
      </c>
      <c r="X43" s="373">
        <v>0</v>
      </c>
      <c r="Y43" s="373">
        <v>54435</v>
      </c>
      <c r="Z43" s="373">
        <v>0</v>
      </c>
      <c r="AA43" s="373">
        <v>0</v>
      </c>
      <c r="AB43" s="373">
        <v>0</v>
      </c>
      <c r="AC43" s="373">
        <v>0</v>
      </c>
      <c r="AD43" s="373">
        <v>0</v>
      </c>
      <c r="AE43" s="373">
        <v>54435</v>
      </c>
    </row>
    <row r="44" spans="1:31" ht="12.75">
      <c r="A44" s="375"/>
      <c r="B44" s="376"/>
      <c r="C44" s="333"/>
      <c r="D44" s="377"/>
      <c r="E44" s="367" t="s">
        <v>232</v>
      </c>
      <c r="F44" s="368" t="s">
        <v>483</v>
      </c>
      <c r="G44" s="369"/>
      <c r="H44" s="370"/>
      <c r="I44" s="371" t="s">
        <v>484</v>
      </c>
      <c r="J44" s="372"/>
      <c r="L44" s="373">
        <v>34000</v>
      </c>
      <c r="M44" s="374">
        <v>0</v>
      </c>
      <c r="N44" s="372"/>
      <c r="O44" s="373">
        <v>0</v>
      </c>
      <c r="P44" s="374">
        <v>0</v>
      </c>
      <c r="Q44" s="372"/>
      <c r="R44" s="374">
        <v>0</v>
      </c>
      <c r="S44" s="369"/>
      <c r="T44" s="372"/>
      <c r="U44" s="373">
        <v>0</v>
      </c>
      <c r="V44" s="373">
        <v>0</v>
      </c>
      <c r="W44" s="373">
        <v>0</v>
      </c>
      <c r="X44" s="373">
        <v>0</v>
      </c>
      <c r="Y44" s="373">
        <v>0</v>
      </c>
      <c r="Z44" s="373">
        <v>0</v>
      </c>
      <c r="AA44" s="373">
        <v>0</v>
      </c>
      <c r="AB44" s="373">
        <v>0</v>
      </c>
      <c r="AC44" s="373">
        <v>0</v>
      </c>
      <c r="AD44" s="373">
        <v>0</v>
      </c>
      <c r="AE44" s="373">
        <v>34000</v>
      </c>
    </row>
    <row r="45" spans="1:31" ht="12.75">
      <c r="A45" s="375"/>
      <c r="B45" s="376"/>
      <c r="C45" s="333"/>
      <c r="D45" s="377"/>
      <c r="E45" s="367" t="s">
        <v>232</v>
      </c>
      <c r="F45" s="368" t="s">
        <v>485</v>
      </c>
      <c r="G45" s="369"/>
      <c r="H45" s="370"/>
      <c r="I45" s="371" t="s">
        <v>486</v>
      </c>
      <c r="J45" s="372"/>
      <c r="L45" s="373">
        <v>136119</v>
      </c>
      <c r="M45" s="374">
        <v>0</v>
      </c>
      <c r="N45" s="372"/>
      <c r="O45" s="373">
        <v>0</v>
      </c>
      <c r="P45" s="374">
        <v>0</v>
      </c>
      <c r="Q45" s="372"/>
      <c r="R45" s="374">
        <v>0</v>
      </c>
      <c r="S45" s="369"/>
      <c r="T45" s="372"/>
      <c r="U45" s="373">
        <v>0</v>
      </c>
      <c r="V45" s="373">
        <v>0</v>
      </c>
      <c r="W45" s="373">
        <v>0</v>
      </c>
      <c r="X45" s="373">
        <v>0</v>
      </c>
      <c r="Y45" s="373">
        <v>0</v>
      </c>
      <c r="Z45" s="373">
        <v>0</v>
      </c>
      <c r="AA45" s="373">
        <v>0</v>
      </c>
      <c r="AB45" s="373">
        <v>0</v>
      </c>
      <c r="AC45" s="373">
        <v>0</v>
      </c>
      <c r="AD45" s="373">
        <v>0</v>
      </c>
      <c r="AE45" s="373">
        <v>136119</v>
      </c>
    </row>
    <row r="46" spans="1:31" ht="12.75">
      <c r="A46" s="375"/>
      <c r="B46" s="376"/>
      <c r="C46" s="333"/>
      <c r="D46" s="377"/>
      <c r="E46" s="367" t="s">
        <v>232</v>
      </c>
      <c r="F46" s="368" t="s">
        <v>426</v>
      </c>
      <c r="G46" s="369"/>
      <c r="H46" s="370"/>
      <c r="I46" s="371" t="s">
        <v>427</v>
      </c>
      <c r="J46" s="372"/>
      <c r="L46" s="373">
        <v>5200</v>
      </c>
      <c r="M46" s="374">
        <v>0</v>
      </c>
      <c r="N46" s="372"/>
      <c r="O46" s="373">
        <v>0</v>
      </c>
      <c r="P46" s="374">
        <v>0</v>
      </c>
      <c r="Q46" s="372"/>
      <c r="R46" s="374">
        <v>0</v>
      </c>
      <c r="S46" s="369"/>
      <c r="T46" s="372"/>
      <c r="U46" s="373">
        <v>0</v>
      </c>
      <c r="V46" s="373">
        <v>0</v>
      </c>
      <c r="W46" s="373">
        <v>0</v>
      </c>
      <c r="X46" s="373">
        <v>0</v>
      </c>
      <c r="Y46" s="373">
        <v>0</v>
      </c>
      <c r="Z46" s="373">
        <v>0</v>
      </c>
      <c r="AA46" s="373">
        <v>0</v>
      </c>
      <c r="AB46" s="373">
        <v>0</v>
      </c>
      <c r="AC46" s="373">
        <v>0</v>
      </c>
      <c r="AD46" s="373">
        <v>0</v>
      </c>
      <c r="AE46" s="373">
        <v>5200</v>
      </c>
    </row>
    <row r="47" spans="1:31" ht="12.75">
      <c r="A47" s="375"/>
      <c r="B47" s="376"/>
      <c r="C47" s="333"/>
      <c r="D47" s="377"/>
      <c r="E47" s="367" t="s">
        <v>232</v>
      </c>
      <c r="F47" s="368" t="s">
        <v>428</v>
      </c>
      <c r="G47" s="369"/>
      <c r="H47" s="370"/>
      <c r="I47" s="371" t="s">
        <v>429</v>
      </c>
      <c r="J47" s="372"/>
      <c r="L47" s="373">
        <v>9050</v>
      </c>
      <c r="M47" s="374">
        <v>0</v>
      </c>
      <c r="N47" s="372"/>
      <c r="O47" s="373">
        <v>35900</v>
      </c>
      <c r="P47" s="374">
        <v>0</v>
      </c>
      <c r="Q47" s="372"/>
      <c r="R47" s="374">
        <v>0</v>
      </c>
      <c r="S47" s="369"/>
      <c r="T47" s="372"/>
      <c r="U47" s="373">
        <v>5450</v>
      </c>
      <c r="V47" s="373">
        <v>0</v>
      </c>
      <c r="W47" s="373">
        <v>0</v>
      </c>
      <c r="X47" s="373">
        <v>0</v>
      </c>
      <c r="Y47" s="373">
        <v>30000</v>
      </c>
      <c r="Z47" s="373">
        <v>0</v>
      </c>
      <c r="AA47" s="373">
        <v>0</v>
      </c>
      <c r="AB47" s="373">
        <v>0</v>
      </c>
      <c r="AC47" s="373">
        <v>0</v>
      </c>
      <c r="AD47" s="373">
        <v>0</v>
      </c>
      <c r="AE47" s="373">
        <v>80400</v>
      </c>
    </row>
    <row r="48" spans="1:31" ht="12.75">
      <c r="A48" s="375"/>
      <c r="B48" s="376"/>
      <c r="C48" s="333"/>
      <c r="D48" s="377"/>
      <c r="E48" s="367" t="s">
        <v>232</v>
      </c>
      <c r="F48" s="368" t="s">
        <v>487</v>
      </c>
      <c r="G48" s="369"/>
      <c r="H48" s="370"/>
      <c r="I48" s="371" t="s">
        <v>488</v>
      </c>
      <c r="J48" s="372"/>
      <c r="L48" s="373">
        <v>0</v>
      </c>
      <c r="M48" s="374">
        <v>0</v>
      </c>
      <c r="N48" s="372"/>
      <c r="O48" s="373">
        <v>0</v>
      </c>
      <c r="P48" s="374">
        <v>0</v>
      </c>
      <c r="Q48" s="372"/>
      <c r="R48" s="374">
        <v>0</v>
      </c>
      <c r="S48" s="369"/>
      <c r="T48" s="372"/>
      <c r="U48" s="373">
        <v>0</v>
      </c>
      <c r="V48" s="373">
        <v>20000</v>
      </c>
      <c r="W48" s="373">
        <v>0</v>
      </c>
      <c r="X48" s="373">
        <v>0</v>
      </c>
      <c r="Y48" s="373">
        <v>0</v>
      </c>
      <c r="Z48" s="373">
        <v>0</v>
      </c>
      <c r="AA48" s="373">
        <v>0</v>
      </c>
      <c r="AB48" s="373">
        <v>0</v>
      </c>
      <c r="AC48" s="373">
        <v>0</v>
      </c>
      <c r="AD48" s="373">
        <v>0</v>
      </c>
      <c r="AE48" s="373">
        <v>20000</v>
      </c>
    </row>
    <row r="49" spans="1:31" ht="21" customHeight="1">
      <c r="A49" s="378"/>
      <c r="B49" s="379"/>
      <c r="C49" s="380"/>
      <c r="D49" s="381"/>
      <c r="E49" s="382" t="s">
        <v>390</v>
      </c>
      <c r="F49" s="369"/>
      <c r="G49" s="369"/>
      <c r="H49" s="369"/>
      <c r="I49" s="369"/>
      <c r="J49" s="372"/>
      <c r="L49" s="383">
        <v>184369</v>
      </c>
      <c r="M49" s="384">
        <v>0</v>
      </c>
      <c r="N49" s="372"/>
      <c r="O49" s="383">
        <v>119775</v>
      </c>
      <c r="P49" s="384">
        <v>0</v>
      </c>
      <c r="Q49" s="372"/>
      <c r="R49" s="384">
        <v>0</v>
      </c>
      <c r="S49" s="369"/>
      <c r="T49" s="372"/>
      <c r="U49" s="383">
        <v>11260</v>
      </c>
      <c r="V49" s="383">
        <v>548745.82</v>
      </c>
      <c r="W49" s="383">
        <v>0</v>
      </c>
      <c r="X49" s="383">
        <v>0</v>
      </c>
      <c r="Y49" s="383">
        <v>85020</v>
      </c>
      <c r="Z49" s="383">
        <v>0</v>
      </c>
      <c r="AA49" s="383">
        <v>0</v>
      </c>
      <c r="AB49" s="383">
        <v>0</v>
      </c>
      <c r="AC49" s="383">
        <v>0</v>
      </c>
      <c r="AD49" s="383">
        <v>0</v>
      </c>
      <c r="AE49" s="383">
        <v>949169.82</v>
      </c>
    </row>
    <row r="50" spans="1:31" ht="12.75">
      <c r="A50" s="364" t="s">
        <v>232</v>
      </c>
      <c r="B50" s="365" t="s">
        <v>6</v>
      </c>
      <c r="C50" s="366" t="s">
        <v>430</v>
      </c>
      <c r="D50" s="340"/>
      <c r="E50" s="367" t="s">
        <v>232</v>
      </c>
      <c r="F50" s="368" t="s">
        <v>431</v>
      </c>
      <c r="G50" s="369"/>
      <c r="H50" s="370"/>
      <c r="I50" s="371" t="s">
        <v>432</v>
      </c>
      <c r="J50" s="372"/>
      <c r="L50" s="373">
        <v>135938.26</v>
      </c>
      <c r="M50" s="374">
        <v>0</v>
      </c>
      <c r="N50" s="372"/>
      <c r="O50" s="373">
        <v>0</v>
      </c>
      <c r="P50" s="374">
        <v>0</v>
      </c>
      <c r="Q50" s="372"/>
      <c r="R50" s="374">
        <v>0</v>
      </c>
      <c r="S50" s="369"/>
      <c r="T50" s="372"/>
      <c r="U50" s="373">
        <v>13176.68</v>
      </c>
      <c r="V50" s="373">
        <v>0</v>
      </c>
      <c r="W50" s="373">
        <v>0</v>
      </c>
      <c r="X50" s="373">
        <v>0</v>
      </c>
      <c r="Y50" s="373">
        <v>0</v>
      </c>
      <c r="Z50" s="373">
        <v>0</v>
      </c>
      <c r="AA50" s="373">
        <v>0</v>
      </c>
      <c r="AB50" s="373">
        <v>0</v>
      </c>
      <c r="AC50" s="373">
        <v>0</v>
      </c>
      <c r="AD50" s="373">
        <v>0</v>
      </c>
      <c r="AE50" s="373">
        <v>149114.94</v>
      </c>
    </row>
    <row r="51" spans="1:31" ht="12.75">
      <c r="A51" s="375"/>
      <c r="B51" s="376"/>
      <c r="C51" s="333"/>
      <c r="D51" s="377"/>
      <c r="E51" s="367" t="s">
        <v>232</v>
      </c>
      <c r="F51" s="368" t="s">
        <v>433</v>
      </c>
      <c r="G51" s="369"/>
      <c r="H51" s="370"/>
      <c r="I51" s="371" t="s">
        <v>434</v>
      </c>
      <c r="J51" s="372"/>
      <c r="L51" s="373">
        <v>5888</v>
      </c>
      <c r="M51" s="374">
        <v>0</v>
      </c>
      <c r="N51" s="372"/>
      <c r="O51" s="373">
        <v>0</v>
      </c>
      <c r="P51" s="374">
        <v>0</v>
      </c>
      <c r="Q51" s="372"/>
      <c r="R51" s="374">
        <v>0</v>
      </c>
      <c r="S51" s="369"/>
      <c r="T51" s="372"/>
      <c r="U51" s="373">
        <v>2280</v>
      </c>
      <c r="V51" s="373">
        <v>0</v>
      </c>
      <c r="W51" s="373">
        <v>0</v>
      </c>
      <c r="X51" s="373">
        <v>0</v>
      </c>
      <c r="Y51" s="373">
        <v>0</v>
      </c>
      <c r="Z51" s="373">
        <v>0</v>
      </c>
      <c r="AA51" s="373">
        <v>0</v>
      </c>
      <c r="AB51" s="373">
        <v>0</v>
      </c>
      <c r="AC51" s="373">
        <v>0</v>
      </c>
      <c r="AD51" s="373">
        <v>0</v>
      </c>
      <c r="AE51" s="373">
        <v>8168</v>
      </c>
    </row>
    <row r="52" spans="1:31" ht="12.75">
      <c r="A52" s="375"/>
      <c r="B52" s="376"/>
      <c r="C52" s="333"/>
      <c r="D52" s="377"/>
      <c r="E52" s="367" t="s">
        <v>232</v>
      </c>
      <c r="F52" s="368" t="s">
        <v>489</v>
      </c>
      <c r="G52" s="369"/>
      <c r="H52" s="370"/>
      <c r="I52" s="371" t="s">
        <v>490</v>
      </c>
      <c r="J52" s="372"/>
      <c r="L52" s="373">
        <v>14846.88</v>
      </c>
      <c r="M52" s="374">
        <v>0</v>
      </c>
      <c r="N52" s="372"/>
      <c r="O52" s="373">
        <v>0</v>
      </c>
      <c r="P52" s="374">
        <v>0</v>
      </c>
      <c r="Q52" s="372"/>
      <c r="R52" s="374">
        <v>0</v>
      </c>
      <c r="S52" s="369"/>
      <c r="T52" s="372"/>
      <c r="U52" s="373">
        <v>5860</v>
      </c>
      <c r="V52" s="373">
        <v>0</v>
      </c>
      <c r="W52" s="373">
        <v>0</v>
      </c>
      <c r="X52" s="373">
        <v>0</v>
      </c>
      <c r="Y52" s="373">
        <v>0</v>
      </c>
      <c r="Z52" s="373">
        <v>0</v>
      </c>
      <c r="AA52" s="373">
        <v>0</v>
      </c>
      <c r="AB52" s="373">
        <v>0</v>
      </c>
      <c r="AC52" s="373">
        <v>0</v>
      </c>
      <c r="AD52" s="373">
        <v>0</v>
      </c>
      <c r="AE52" s="373">
        <v>20706.88</v>
      </c>
    </row>
    <row r="53" spans="1:31" ht="12.75">
      <c r="A53" s="375"/>
      <c r="B53" s="376"/>
      <c r="C53" s="333"/>
      <c r="D53" s="377"/>
      <c r="E53" s="367" t="s">
        <v>232</v>
      </c>
      <c r="F53" s="368" t="s">
        <v>491</v>
      </c>
      <c r="G53" s="369"/>
      <c r="H53" s="370"/>
      <c r="I53" s="371" t="s">
        <v>492</v>
      </c>
      <c r="J53" s="372"/>
      <c r="L53" s="373">
        <v>20000</v>
      </c>
      <c r="M53" s="374">
        <v>0</v>
      </c>
      <c r="N53" s="372"/>
      <c r="O53" s="373">
        <v>0</v>
      </c>
      <c r="P53" s="374">
        <v>0</v>
      </c>
      <c r="Q53" s="372"/>
      <c r="R53" s="374">
        <v>0</v>
      </c>
      <c r="S53" s="369"/>
      <c r="T53" s="372"/>
      <c r="U53" s="373">
        <v>0</v>
      </c>
      <c r="V53" s="373">
        <v>0</v>
      </c>
      <c r="W53" s="373">
        <v>0</v>
      </c>
      <c r="X53" s="373">
        <v>0</v>
      </c>
      <c r="Y53" s="373">
        <v>0</v>
      </c>
      <c r="Z53" s="373">
        <v>0</v>
      </c>
      <c r="AA53" s="373">
        <v>0</v>
      </c>
      <c r="AB53" s="373">
        <v>0</v>
      </c>
      <c r="AC53" s="373">
        <v>0</v>
      </c>
      <c r="AD53" s="373">
        <v>0</v>
      </c>
      <c r="AE53" s="373">
        <v>20000</v>
      </c>
    </row>
    <row r="54" spans="1:31" ht="27.75" customHeight="1">
      <c r="A54" s="375"/>
      <c r="B54" s="376"/>
      <c r="C54" s="333"/>
      <c r="D54" s="377"/>
      <c r="E54" s="367" t="s">
        <v>232</v>
      </c>
      <c r="F54" s="368" t="s">
        <v>493</v>
      </c>
      <c r="G54" s="369"/>
      <c r="H54" s="370"/>
      <c r="I54" s="371" t="s">
        <v>494</v>
      </c>
      <c r="J54" s="372"/>
      <c r="L54" s="373">
        <v>63785</v>
      </c>
      <c r="M54" s="374">
        <v>0</v>
      </c>
      <c r="N54" s="372"/>
      <c r="O54" s="373">
        <v>0</v>
      </c>
      <c r="P54" s="374">
        <v>0</v>
      </c>
      <c r="Q54" s="372"/>
      <c r="R54" s="374">
        <v>0</v>
      </c>
      <c r="S54" s="369"/>
      <c r="T54" s="372"/>
      <c r="U54" s="373">
        <v>18580</v>
      </c>
      <c r="V54" s="373">
        <v>0</v>
      </c>
      <c r="W54" s="373">
        <v>0</v>
      </c>
      <c r="X54" s="373">
        <v>0</v>
      </c>
      <c r="Y54" s="373">
        <v>0</v>
      </c>
      <c r="Z54" s="373">
        <v>0</v>
      </c>
      <c r="AA54" s="373">
        <v>0</v>
      </c>
      <c r="AB54" s="373">
        <v>0</v>
      </c>
      <c r="AC54" s="373">
        <v>0</v>
      </c>
      <c r="AD54" s="373">
        <v>0</v>
      </c>
      <c r="AE54" s="373">
        <v>82365</v>
      </c>
    </row>
    <row r="55" spans="1:31" ht="19.5" customHeight="1">
      <c r="A55" s="378"/>
      <c r="B55" s="379"/>
      <c r="C55" s="380"/>
      <c r="D55" s="381"/>
      <c r="E55" s="382" t="s">
        <v>390</v>
      </c>
      <c r="F55" s="369"/>
      <c r="G55" s="369"/>
      <c r="H55" s="369"/>
      <c r="I55" s="369"/>
      <c r="J55" s="372"/>
      <c r="L55" s="383">
        <v>240458.14</v>
      </c>
      <c r="M55" s="384">
        <v>0</v>
      </c>
      <c r="N55" s="372"/>
      <c r="O55" s="383">
        <v>0</v>
      </c>
      <c r="P55" s="384">
        <v>0</v>
      </c>
      <c r="Q55" s="372"/>
      <c r="R55" s="384">
        <v>0</v>
      </c>
      <c r="S55" s="369"/>
      <c r="T55" s="372"/>
      <c r="U55" s="383">
        <v>39896.68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383">
        <v>0</v>
      </c>
      <c r="AD55" s="383">
        <v>0</v>
      </c>
      <c r="AE55" s="383">
        <v>280354.82</v>
      </c>
    </row>
    <row r="56" spans="1:31" ht="12.75">
      <c r="A56" s="364" t="s">
        <v>232</v>
      </c>
      <c r="B56" s="365" t="s">
        <v>39</v>
      </c>
      <c r="C56" s="366" t="s">
        <v>495</v>
      </c>
      <c r="D56" s="340"/>
      <c r="E56" s="367" t="s">
        <v>232</v>
      </c>
      <c r="F56" s="368" t="s">
        <v>496</v>
      </c>
      <c r="G56" s="369"/>
      <c r="H56" s="370"/>
      <c r="I56" s="371" t="s">
        <v>497</v>
      </c>
      <c r="J56" s="372"/>
      <c r="L56" s="373">
        <v>111000</v>
      </c>
      <c r="M56" s="374">
        <v>0</v>
      </c>
      <c r="N56" s="372"/>
      <c r="O56" s="373">
        <v>28000</v>
      </c>
      <c r="P56" s="374">
        <v>0</v>
      </c>
      <c r="Q56" s="372"/>
      <c r="R56" s="374">
        <v>0</v>
      </c>
      <c r="S56" s="369"/>
      <c r="T56" s="372"/>
      <c r="U56" s="373">
        <v>0</v>
      </c>
      <c r="V56" s="373">
        <v>37000</v>
      </c>
      <c r="W56" s="373">
        <v>0</v>
      </c>
      <c r="X56" s="373">
        <v>0</v>
      </c>
      <c r="Y56" s="373">
        <v>27700</v>
      </c>
      <c r="Z56" s="373">
        <v>0</v>
      </c>
      <c r="AA56" s="373">
        <v>0</v>
      </c>
      <c r="AB56" s="373">
        <v>0</v>
      </c>
      <c r="AC56" s="373">
        <v>0</v>
      </c>
      <c r="AD56" s="373">
        <v>0</v>
      </c>
      <c r="AE56" s="373">
        <v>203700</v>
      </c>
    </row>
    <row r="57" spans="1:31" ht="12.75">
      <c r="A57" s="375"/>
      <c r="B57" s="376"/>
      <c r="C57" s="333"/>
      <c r="D57" s="377"/>
      <c r="E57" s="367" t="s">
        <v>232</v>
      </c>
      <c r="F57" s="368" t="s">
        <v>498</v>
      </c>
      <c r="G57" s="369"/>
      <c r="H57" s="370"/>
      <c r="I57" s="371" t="s">
        <v>499</v>
      </c>
      <c r="J57" s="372"/>
      <c r="L57" s="373">
        <v>0</v>
      </c>
      <c r="M57" s="374">
        <v>0</v>
      </c>
      <c r="N57" s="372"/>
      <c r="O57" s="373">
        <v>30000</v>
      </c>
      <c r="P57" s="374">
        <v>0</v>
      </c>
      <c r="Q57" s="372"/>
      <c r="R57" s="374">
        <v>0</v>
      </c>
      <c r="S57" s="369"/>
      <c r="T57" s="372"/>
      <c r="U57" s="373">
        <v>0</v>
      </c>
      <c r="V57" s="373">
        <v>2400</v>
      </c>
      <c r="W57" s="373">
        <v>0</v>
      </c>
      <c r="X57" s="373">
        <v>0</v>
      </c>
      <c r="Y57" s="373">
        <v>0</v>
      </c>
      <c r="Z57" s="373">
        <v>0</v>
      </c>
      <c r="AA57" s="373">
        <v>0</v>
      </c>
      <c r="AB57" s="373">
        <v>0</v>
      </c>
      <c r="AC57" s="373">
        <v>0</v>
      </c>
      <c r="AD57" s="373">
        <v>0</v>
      </c>
      <c r="AE57" s="373">
        <v>32400</v>
      </c>
    </row>
    <row r="58" spans="1:31" ht="26.25" customHeight="1">
      <c r="A58" s="375"/>
      <c r="B58" s="376"/>
      <c r="C58" s="333"/>
      <c r="D58" s="377"/>
      <c r="E58" s="367" t="s">
        <v>232</v>
      </c>
      <c r="F58" s="368" t="s">
        <v>256</v>
      </c>
      <c r="G58" s="369"/>
      <c r="H58" s="370"/>
      <c r="I58" s="371" t="s">
        <v>500</v>
      </c>
      <c r="J58" s="372"/>
      <c r="L58" s="373">
        <v>50000</v>
      </c>
      <c r="M58" s="374">
        <v>0</v>
      </c>
      <c r="N58" s="372"/>
      <c r="O58" s="373">
        <v>0</v>
      </c>
      <c r="P58" s="374">
        <v>0</v>
      </c>
      <c r="Q58" s="372"/>
      <c r="R58" s="374">
        <v>0</v>
      </c>
      <c r="S58" s="369"/>
      <c r="T58" s="372"/>
      <c r="U58" s="373">
        <v>79948</v>
      </c>
      <c r="V58" s="373">
        <v>0</v>
      </c>
      <c r="W58" s="373">
        <v>0</v>
      </c>
      <c r="X58" s="373">
        <v>0</v>
      </c>
      <c r="Y58" s="373">
        <v>0</v>
      </c>
      <c r="Z58" s="373">
        <v>0</v>
      </c>
      <c r="AA58" s="373">
        <v>0</v>
      </c>
      <c r="AB58" s="373">
        <v>0</v>
      </c>
      <c r="AC58" s="373">
        <v>0</v>
      </c>
      <c r="AD58" s="373">
        <v>0</v>
      </c>
      <c r="AE58" s="373">
        <v>129948</v>
      </c>
    </row>
    <row r="59" spans="1:31" ht="17.25" customHeight="1">
      <c r="A59" s="378"/>
      <c r="B59" s="379"/>
      <c r="C59" s="380"/>
      <c r="D59" s="381"/>
      <c r="E59" s="382" t="s">
        <v>390</v>
      </c>
      <c r="F59" s="369"/>
      <c r="G59" s="369"/>
      <c r="H59" s="369"/>
      <c r="I59" s="369"/>
      <c r="J59" s="372"/>
      <c r="L59" s="383">
        <v>161000</v>
      </c>
      <c r="M59" s="384">
        <v>0</v>
      </c>
      <c r="N59" s="372"/>
      <c r="O59" s="383">
        <v>58000</v>
      </c>
      <c r="P59" s="384">
        <v>0</v>
      </c>
      <c r="Q59" s="372"/>
      <c r="R59" s="384">
        <v>0</v>
      </c>
      <c r="S59" s="369"/>
      <c r="T59" s="372"/>
      <c r="U59" s="383">
        <v>79948</v>
      </c>
      <c r="V59" s="383">
        <v>39400</v>
      </c>
      <c r="W59" s="383">
        <v>0</v>
      </c>
      <c r="X59" s="383">
        <v>0</v>
      </c>
      <c r="Y59" s="383">
        <v>27700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366048</v>
      </c>
    </row>
    <row r="60" spans="1:31" ht="12.75">
      <c r="A60" s="364" t="s">
        <v>232</v>
      </c>
      <c r="B60" s="365" t="s">
        <v>21</v>
      </c>
      <c r="C60" s="366" t="s">
        <v>501</v>
      </c>
      <c r="D60" s="340"/>
      <c r="E60" s="367" t="s">
        <v>232</v>
      </c>
      <c r="F60" s="368" t="s">
        <v>504</v>
      </c>
      <c r="G60" s="369"/>
      <c r="H60" s="370"/>
      <c r="I60" s="371" t="s">
        <v>505</v>
      </c>
      <c r="J60" s="372"/>
      <c r="L60" s="373">
        <v>13000</v>
      </c>
      <c r="M60" s="374">
        <v>0</v>
      </c>
      <c r="N60" s="372"/>
      <c r="O60" s="373">
        <v>0</v>
      </c>
      <c r="P60" s="374">
        <v>0</v>
      </c>
      <c r="Q60" s="372"/>
      <c r="R60" s="374">
        <v>0</v>
      </c>
      <c r="S60" s="369"/>
      <c r="T60" s="372"/>
      <c r="U60" s="373">
        <v>895520</v>
      </c>
      <c r="V60" s="373">
        <v>0</v>
      </c>
      <c r="W60" s="373">
        <v>0</v>
      </c>
      <c r="X60" s="373">
        <v>0</v>
      </c>
      <c r="Y60" s="373">
        <v>199284</v>
      </c>
      <c r="Z60" s="373">
        <v>0</v>
      </c>
      <c r="AA60" s="373">
        <v>0</v>
      </c>
      <c r="AB60" s="373">
        <v>0</v>
      </c>
      <c r="AC60" s="373">
        <v>0</v>
      </c>
      <c r="AD60" s="373">
        <v>0</v>
      </c>
      <c r="AE60" s="373">
        <v>1107804</v>
      </c>
    </row>
    <row r="61" spans="1:31" ht="12.75">
      <c r="A61" s="375"/>
      <c r="B61" s="376"/>
      <c r="C61" s="333"/>
      <c r="D61" s="377"/>
      <c r="E61" s="367" t="s">
        <v>232</v>
      </c>
      <c r="F61" s="368" t="s">
        <v>631</v>
      </c>
      <c r="G61" s="369"/>
      <c r="H61" s="370"/>
      <c r="I61" s="371" t="s">
        <v>632</v>
      </c>
      <c r="J61" s="372"/>
      <c r="L61" s="373">
        <v>0</v>
      </c>
      <c r="M61" s="374">
        <v>0</v>
      </c>
      <c r="N61" s="372"/>
      <c r="O61" s="373">
        <v>0</v>
      </c>
      <c r="P61" s="374">
        <v>0</v>
      </c>
      <c r="Q61" s="372"/>
      <c r="R61" s="374">
        <v>0</v>
      </c>
      <c r="S61" s="369"/>
      <c r="T61" s="372"/>
      <c r="U61" s="373">
        <v>0</v>
      </c>
      <c r="V61" s="373">
        <v>0</v>
      </c>
      <c r="W61" s="373">
        <v>0</v>
      </c>
      <c r="X61" s="373">
        <v>240000</v>
      </c>
      <c r="Y61" s="373">
        <v>0</v>
      </c>
      <c r="Z61" s="373">
        <v>0</v>
      </c>
      <c r="AA61" s="373">
        <v>0</v>
      </c>
      <c r="AB61" s="373">
        <v>0</v>
      </c>
      <c r="AC61" s="373">
        <v>0</v>
      </c>
      <c r="AD61" s="373">
        <v>0</v>
      </c>
      <c r="AE61" s="373">
        <v>240000</v>
      </c>
    </row>
    <row r="62" spans="1:31" ht="18" customHeight="1">
      <c r="A62" s="378"/>
      <c r="B62" s="379"/>
      <c r="C62" s="380"/>
      <c r="D62" s="381"/>
      <c r="E62" s="382" t="s">
        <v>390</v>
      </c>
      <c r="F62" s="369"/>
      <c r="G62" s="369"/>
      <c r="H62" s="369"/>
      <c r="I62" s="369"/>
      <c r="J62" s="372"/>
      <c r="L62" s="383">
        <v>13000</v>
      </c>
      <c r="M62" s="384">
        <v>0</v>
      </c>
      <c r="N62" s="372"/>
      <c r="O62" s="383">
        <v>0</v>
      </c>
      <c r="P62" s="384">
        <v>0</v>
      </c>
      <c r="Q62" s="372"/>
      <c r="R62" s="384">
        <v>0</v>
      </c>
      <c r="S62" s="369"/>
      <c r="T62" s="372"/>
      <c r="U62" s="383">
        <v>895520</v>
      </c>
      <c r="V62" s="383">
        <v>0</v>
      </c>
      <c r="W62" s="383">
        <v>0</v>
      </c>
      <c r="X62" s="383">
        <v>240000</v>
      </c>
      <c r="Y62" s="383">
        <v>199284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1347804</v>
      </c>
    </row>
    <row r="63" spans="1:31" ht="18" customHeight="1">
      <c r="A63" s="390"/>
      <c r="B63" s="391"/>
      <c r="C63" s="392"/>
      <c r="D63" s="393"/>
      <c r="E63" s="394"/>
      <c r="F63" s="395"/>
      <c r="G63" s="395"/>
      <c r="H63" s="395"/>
      <c r="I63" s="395"/>
      <c r="J63" s="396"/>
      <c r="L63" s="383"/>
      <c r="M63" s="383"/>
      <c r="N63" s="396"/>
      <c r="O63" s="383"/>
      <c r="P63" s="383"/>
      <c r="Q63" s="396"/>
      <c r="R63" s="383"/>
      <c r="S63" s="395"/>
      <c r="T63" s="396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</row>
    <row r="64" spans="1:31" ht="18" customHeight="1">
      <c r="A64" s="390"/>
      <c r="B64" s="391"/>
      <c r="C64" s="392"/>
      <c r="D64" s="393"/>
      <c r="E64" s="394"/>
      <c r="F64" s="395"/>
      <c r="G64" s="395"/>
      <c r="H64" s="395"/>
      <c r="I64" s="395"/>
      <c r="J64" s="396"/>
      <c r="L64" s="383"/>
      <c r="M64" s="383"/>
      <c r="N64" s="396"/>
      <c r="O64" s="383"/>
      <c r="P64" s="383"/>
      <c r="Q64" s="396"/>
      <c r="R64" s="383"/>
      <c r="S64" s="395"/>
      <c r="T64" s="396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</row>
    <row r="65" spans="1:31" ht="18" customHeight="1">
      <c r="A65" s="390"/>
      <c r="B65" s="391"/>
      <c r="C65" s="392"/>
      <c r="D65" s="393"/>
      <c r="E65" s="394"/>
      <c r="F65" s="395"/>
      <c r="G65" s="395"/>
      <c r="H65" s="395"/>
      <c r="I65" s="395"/>
      <c r="J65" s="396"/>
      <c r="L65" s="383"/>
      <c r="M65" s="383"/>
      <c r="N65" s="396"/>
      <c r="O65" s="383"/>
      <c r="P65" s="383"/>
      <c r="Q65" s="396"/>
      <c r="R65" s="383"/>
      <c r="S65" s="395"/>
      <c r="T65" s="396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</row>
    <row r="66" spans="1:31" ht="12.75">
      <c r="A66" s="364" t="s">
        <v>232</v>
      </c>
      <c r="B66" s="365" t="s">
        <v>40</v>
      </c>
      <c r="C66" s="366" t="s">
        <v>506</v>
      </c>
      <c r="D66" s="340"/>
      <c r="E66" s="367" t="s">
        <v>232</v>
      </c>
      <c r="F66" s="368" t="s">
        <v>507</v>
      </c>
      <c r="G66" s="369"/>
      <c r="H66" s="370"/>
      <c r="I66" s="371" t="s">
        <v>508</v>
      </c>
      <c r="J66" s="372"/>
      <c r="L66" s="373">
        <v>0</v>
      </c>
      <c r="M66" s="374">
        <v>0</v>
      </c>
      <c r="N66" s="372"/>
      <c r="O66" s="373">
        <v>0</v>
      </c>
      <c r="P66" s="374">
        <v>0</v>
      </c>
      <c r="Q66" s="372"/>
      <c r="R66" s="374">
        <v>0</v>
      </c>
      <c r="S66" s="369"/>
      <c r="T66" s="372"/>
      <c r="U66" s="373">
        <v>0</v>
      </c>
      <c r="V66" s="373">
        <v>30000</v>
      </c>
      <c r="W66" s="373">
        <v>0</v>
      </c>
      <c r="X66" s="373">
        <v>0</v>
      </c>
      <c r="Y66" s="373">
        <v>0</v>
      </c>
      <c r="Z66" s="373">
        <v>0</v>
      </c>
      <c r="AA66" s="373">
        <v>0</v>
      </c>
      <c r="AB66" s="373">
        <v>0</v>
      </c>
      <c r="AC66" s="373">
        <v>0</v>
      </c>
      <c r="AD66" s="373">
        <v>0</v>
      </c>
      <c r="AE66" s="373">
        <v>30000</v>
      </c>
    </row>
    <row r="67" spans="1:31" ht="12.75">
      <c r="A67" s="375"/>
      <c r="B67" s="376"/>
      <c r="C67" s="333"/>
      <c r="D67" s="377"/>
      <c r="E67" s="367" t="s">
        <v>232</v>
      </c>
      <c r="F67" s="368" t="s">
        <v>509</v>
      </c>
      <c r="G67" s="369"/>
      <c r="H67" s="370"/>
      <c r="I67" s="371" t="s">
        <v>510</v>
      </c>
      <c r="J67" s="372"/>
      <c r="L67" s="373">
        <v>0</v>
      </c>
      <c r="M67" s="374">
        <v>0</v>
      </c>
      <c r="N67" s="372"/>
      <c r="O67" s="373">
        <v>0</v>
      </c>
      <c r="P67" s="374">
        <v>0</v>
      </c>
      <c r="Q67" s="372"/>
      <c r="R67" s="374">
        <v>0</v>
      </c>
      <c r="S67" s="369"/>
      <c r="T67" s="372"/>
      <c r="U67" s="373">
        <v>0</v>
      </c>
      <c r="V67" s="373">
        <v>0</v>
      </c>
      <c r="W67" s="373">
        <v>0</v>
      </c>
      <c r="X67" s="373">
        <v>0</v>
      </c>
      <c r="Y67" s="373">
        <v>0</v>
      </c>
      <c r="Z67" s="373">
        <v>0</v>
      </c>
      <c r="AA67" s="373">
        <v>0</v>
      </c>
      <c r="AB67" s="373">
        <v>0</v>
      </c>
      <c r="AC67" s="373">
        <v>704000</v>
      </c>
      <c r="AD67" s="373">
        <v>0</v>
      </c>
      <c r="AE67" s="373">
        <v>704000</v>
      </c>
    </row>
    <row r="68" spans="1:31" ht="12.75">
      <c r="A68" s="375"/>
      <c r="B68" s="376"/>
      <c r="C68" s="333"/>
      <c r="D68" s="377"/>
      <c r="E68" s="367" t="s">
        <v>232</v>
      </c>
      <c r="F68" s="368" t="s">
        <v>511</v>
      </c>
      <c r="G68" s="369"/>
      <c r="H68" s="370"/>
      <c r="I68" s="371" t="s">
        <v>512</v>
      </c>
      <c r="J68" s="372"/>
      <c r="L68" s="373">
        <v>0</v>
      </c>
      <c r="M68" s="374">
        <v>0</v>
      </c>
      <c r="N68" s="372"/>
      <c r="O68" s="373">
        <v>0</v>
      </c>
      <c r="P68" s="374">
        <v>0</v>
      </c>
      <c r="Q68" s="372"/>
      <c r="R68" s="374">
        <v>0</v>
      </c>
      <c r="S68" s="369"/>
      <c r="T68" s="372"/>
      <c r="U68" s="373">
        <v>0</v>
      </c>
      <c r="V68" s="373">
        <v>0</v>
      </c>
      <c r="W68" s="373">
        <v>0</v>
      </c>
      <c r="X68" s="373">
        <v>0</v>
      </c>
      <c r="Y68" s="373">
        <v>0</v>
      </c>
      <c r="Z68" s="373">
        <v>0</v>
      </c>
      <c r="AA68" s="373">
        <v>0</v>
      </c>
      <c r="AB68" s="373">
        <v>0</v>
      </c>
      <c r="AC68" s="373">
        <v>2507000</v>
      </c>
      <c r="AD68" s="373">
        <v>0</v>
      </c>
      <c r="AE68" s="373">
        <v>2507000</v>
      </c>
    </row>
    <row r="69" spans="1:31" ht="17.25" customHeight="1">
      <c r="A69" s="378"/>
      <c r="B69" s="379"/>
      <c r="C69" s="380"/>
      <c r="D69" s="381"/>
      <c r="E69" s="382" t="s">
        <v>390</v>
      </c>
      <c r="F69" s="369"/>
      <c r="G69" s="369"/>
      <c r="H69" s="369"/>
      <c r="I69" s="369"/>
      <c r="J69" s="372"/>
      <c r="L69" s="383">
        <v>0</v>
      </c>
      <c r="M69" s="384">
        <v>0</v>
      </c>
      <c r="N69" s="372"/>
      <c r="O69" s="383">
        <v>0</v>
      </c>
      <c r="P69" s="384">
        <v>0</v>
      </c>
      <c r="Q69" s="372"/>
      <c r="R69" s="384">
        <v>0</v>
      </c>
      <c r="S69" s="369"/>
      <c r="T69" s="372"/>
      <c r="U69" s="383">
        <v>0</v>
      </c>
      <c r="V69" s="383">
        <v>30000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0</v>
      </c>
      <c r="AC69" s="383">
        <v>3211000</v>
      </c>
      <c r="AD69" s="383">
        <v>0</v>
      </c>
      <c r="AE69" s="383">
        <v>3241000</v>
      </c>
    </row>
    <row r="70" spans="1:31" ht="12.75">
      <c r="A70" s="364" t="s">
        <v>232</v>
      </c>
      <c r="B70" s="365" t="s">
        <v>20</v>
      </c>
      <c r="C70" s="366" t="s">
        <v>380</v>
      </c>
      <c r="D70" s="340"/>
      <c r="E70" s="367" t="s">
        <v>232</v>
      </c>
      <c r="F70" s="368" t="s">
        <v>381</v>
      </c>
      <c r="G70" s="369"/>
      <c r="H70" s="370"/>
      <c r="I70" s="371" t="s">
        <v>382</v>
      </c>
      <c r="J70" s="372"/>
      <c r="L70" s="373">
        <v>0</v>
      </c>
      <c r="M70" s="374">
        <v>0</v>
      </c>
      <c r="N70" s="372"/>
      <c r="O70" s="373">
        <v>0</v>
      </c>
      <c r="P70" s="374">
        <v>0</v>
      </c>
      <c r="Q70" s="372"/>
      <c r="R70" s="374">
        <v>0</v>
      </c>
      <c r="S70" s="369"/>
      <c r="T70" s="372"/>
      <c r="U70" s="373">
        <v>0</v>
      </c>
      <c r="V70" s="373">
        <v>0</v>
      </c>
      <c r="W70" s="373">
        <v>0</v>
      </c>
      <c r="X70" s="373">
        <v>0</v>
      </c>
      <c r="Y70" s="373">
        <v>0</v>
      </c>
      <c r="Z70" s="373">
        <v>0</v>
      </c>
      <c r="AA70" s="373">
        <v>0</v>
      </c>
      <c r="AB70" s="373">
        <v>0</v>
      </c>
      <c r="AC70" s="373">
        <v>0</v>
      </c>
      <c r="AD70" s="373">
        <v>44207.92</v>
      </c>
      <c r="AE70" s="373">
        <v>44207.92</v>
      </c>
    </row>
    <row r="71" spans="1:31" ht="12.75">
      <c r="A71" s="375"/>
      <c r="B71" s="376"/>
      <c r="C71" s="333"/>
      <c r="D71" s="377"/>
      <c r="E71" s="367" t="s">
        <v>232</v>
      </c>
      <c r="F71" s="368" t="s">
        <v>384</v>
      </c>
      <c r="G71" s="369"/>
      <c r="H71" s="370"/>
      <c r="I71" s="371" t="s">
        <v>385</v>
      </c>
      <c r="J71" s="372"/>
      <c r="L71" s="373">
        <v>0</v>
      </c>
      <c r="M71" s="374">
        <v>0</v>
      </c>
      <c r="N71" s="372"/>
      <c r="O71" s="373">
        <v>0</v>
      </c>
      <c r="P71" s="374">
        <v>0</v>
      </c>
      <c r="Q71" s="372"/>
      <c r="R71" s="374">
        <v>0</v>
      </c>
      <c r="S71" s="369"/>
      <c r="T71" s="372"/>
      <c r="U71" s="373">
        <v>0</v>
      </c>
      <c r="V71" s="373">
        <v>0</v>
      </c>
      <c r="W71" s="373">
        <v>0</v>
      </c>
      <c r="X71" s="373">
        <v>0</v>
      </c>
      <c r="Y71" s="373">
        <v>0</v>
      </c>
      <c r="Z71" s="373">
        <v>0</v>
      </c>
      <c r="AA71" s="373">
        <v>0</v>
      </c>
      <c r="AB71" s="373">
        <v>0</v>
      </c>
      <c r="AC71" s="373">
        <v>0</v>
      </c>
      <c r="AD71" s="373">
        <v>4033400</v>
      </c>
      <c r="AE71" s="373">
        <v>4033400</v>
      </c>
    </row>
    <row r="72" spans="1:31" ht="12.75">
      <c r="A72" s="375"/>
      <c r="B72" s="376"/>
      <c r="C72" s="333"/>
      <c r="D72" s="377"/>
      <c r="E72" s="367" t="s">
        <v>232</v>
      </c>
      <c r="F72" s="368" t="s">
        <v>386</v>
      </c>
      <c r="G72" s="369"/>
      <c r="H72" s="370"/>
      <c r="I72" s="371" t="s">
        <v>387</v>
      </c>
      <c r="J72" s="372"/>
      <c r="L72" s="373">
        <v>0</v>
      </c>
      <c r="M72" s="374">
        <v>0</v>
      </c>
      <c r="N72" s="372"/>
      <c r="O72" s="373">
        <v>0</v>
      </c>
      <c r="P72" s="374">
        <v>0</v>
      </c>
      <c r="Q72" s="372"/>
      <c r="R72" s="374">
        <v>0</v>
      </c>
      <c r="S72" s="369"/>
      <c r="T72" s="372"/>
      <c r="U72" s="373">
        <v>0</v>
      </c>
      <c r="V72" s="373">
        <v>0</v>
      </c>
      <c r="W72" s="373">
        <v>0</v>
      </c>
      <c r="X72" s="373">
        <v>0</v>
      </c>
      <c r="Y72" s="373">
        <v>0</v>
      </c>
      <c r="Z72" s="373">
        <v>0</v>
      </c>
      <c r="AA72" s="373">
        <v>0</v>
      </c>
      <c r="AB72" s="373">
        <v>0</v>
      </c>
      <c r="AC72" s="373">
        <v>0</v>
      </c>
      <c r="AD72" s="373">
        <v>1073600</v>
      </c>
      <c r="AE72" s="373">
        <v>1073600</v>
      </c>
    </row>
    <row r="73" spans="1:31" ht="12.75">
      <c r="A73" s="375"/>
      <c r="B73" s="376"/>
      <c r="C73" s="333"/>
      <c r="D73" s="377"/>
      <c r="E73" s="367" t="s">
        <v>232</v>
      </c>
      <c r="F73" s="368" t="s">
        <v>388</v>
      </c>
      <c r="G73" s="369"/>
      <c r="H73" s="370"/>
      <c r="I73" s="371" t="s">
        <v>389</v>
      </c>
      <c r="J73" s="372"/>
      <c r="L73" s="373">
        <v>0</v>
      </c>
      <c r="M73" s="374">
        <v>0</v>
      </c>
      <c r="N73" s="372"/>
      <c r="O73" s="373">
        <v>0</v>
      </c>
      <c r="P73" s="374">
        <v>0</v>
      </c>
      <c r="Q73" s="372"/>
      <c r="R73" s="374">
        <v>0</v>
      </c>
      <c r="S73" s="369"/>
      <c r="T73" s="372"/>
      <c r="U73" s="373">
        <v>0</v>
      </c>
      <c r="V73" s="373">
        <v>0</v>
      </c>
      <c r="W73" s="373">
        <v>0</v>
      </c>
      <c r="X73" s="373">
        <v>0</v>
      </c>
      <c r="Y73" s="373">
        <v>0</v>
      </c>
      <c r="Z73" s="373">
        <v>0</v>
      </c>
      <c r="AA73" s="373">
        <v>0</v>
      </c>
      <c r="AB73" s="373">
        <v>0</v>
      </c>
      <c r="AC73" s="373">
        <v>0</v>
      </c>
      <c r="AD73" s="373">
        <v>9000</v>
      </c>
      <c r="AE73" s="373">
        <v>9000</v>
      </c>
    </row>
    <row r="74" spans="1:31" ht="12.75">
      <c r="A74" s="375"/>
      <c r="B74" s="376"/>
      <c r="C74" s="333"/>
      <c r="D74" s="377"/>
      <c r="E74" s="367" t="s">
        <v>232</v>
      </c>
      <c r="F74" s="368" t="s">
        <v>513</v>
      </c>
      <c r="G74" s="369"/>
      <c r="H74" s="370"/>
      <c r="I74" s="371" t="s">
        <v>514</v>
      </c>
      <c r="J74" s="372"/>
      <c r="L74" s="373">
        <v>0</v>
      </c>
      <c r="M74" s="374">
        <v>0</v>
      </c>
      <c r="N74" s="372"/>
      <c r="O74" s="373">
        <v>0</v>
      </c>
      <c r="P74" s="374">
        <v>0</v>
      </c>
      <c r="Q74" s="372"/>
      <c r="R74" s="374">
        <v>0</v>
      </c>
      <c r="S74" s="369"/>
      <c r="T74" s="372"/>
      <c r="U74" s="373">
        <v>0</v>
      </c>
      <c r="V74" s="373">
        <v>0</v>
      </c>
      <c r="W74" s="373">
        <v>0</v>
      </c>
      <c r="X74" s="373">
        <v>0</v>
      </c>
      <c r="Y74" s="373">
        <v>0</v>
      </c>
      <c r="Z74" s="373">
        <v>0</v>
      </c>
      <c r="AA74" s="373">
        <v>0</v>
      </c>
      <c r="AB74" s="373">
        <v>0</v>
      </c>
      <c r="AC74" s="373">
        <v>0</v>
      </c>
      <c r="AD74" s="373">
        <v>197910</v>
      </c>
      <c r="AE74" s="373">
        <v>197910</v>
      </c>
    </row>
    <row r="75" spans="1:31" ht="12.75">
      <c r="A75" s="375"/>
      <c r="B75" s="376"/>
      <c r="C75" s="333"/>
      <c r="D75" s="377"/>
      <c r="E75" s="367" t="s">
        <v>232</v>
      </c>
      <c r="F75" s="368" t="s">
        <v>515</v>
      </c>
      <c r="G75" s="369"/>
      <c r="H75" s="370"/>
      <c r="I75" s="371" t="s">
        <v>516</v>
      </c>
      <c r="J75" s="372"/>
      <c r="L75" s="373">
        <v>0</v>
      </c>
      <c r="M75" s="374">
        <v>0</v>
      </c>
      <c r="N75" s="372"/>
      <c r="O75" s="373">
        <v>0</v>
      </c>
      <c r="P75" s="374">
        <v>0</v>
      </c>
      <c r="Q75" s="372"/>
      <c r="R75" s="374">
        <v>0</v>
      </c>
      <c r="S75" s="369"/>
      <c r="T75" s="372"/>
      <c r="U75" s="373">
        <v>0</v>
      </c>
      <c r="V75" s="373">
        <v>0</v>
      </c>
      <c r="W75" s="373">
        <v>0</v>
      </c>
      <c r="X75" s="373">
        <v>0</v>
      </c>
      <c r="Y75" s="373">
        <v>0</v>
      </c>
      <c r="Z75" s="373">
        <v>0</v>
      </c>
      <c r="AA75" s="373">
        <v>0</v>
      </c>
      <c r="AB75" s="373">
        <v>0</v>
      </c>
      <c r="AC75" s="373">
        <v>0</v>
      </c>
      <c r="AD75" s="373">
        <v>2</v>
      </c>
      <c r="AE75" s="373">
        <v>2</v>
      </c>
    </row>
    <row r="76" spans="1:31" ht="12.75">
      <c r="A76" s="378"/>
      <c r="B76" s="379"/>
      <c r="C76" s="380"/>
      <c r="D76" s="381"/>
      <c r="E76" s="382" t="s">
        <v>390</v>
      </c>
      <c r="F76" s="369"/>
      <c r="G76" s="369"/>
      <c r="H76" s="369"/>
      <c r="I76" s="369"/>
      <c r="J76" s="372"/>
      <c r="L76" s="383">
        <v>0</v>
      </c>
      <c r="M76" s="384">
        <v>0</v>
      </c>
      <c r="N76" s="372"/>
      <c r="O76" s="383">
        <v>0</v>
      </c>
      <c r="P76" s="384">
        <v>0</v>
      </c>
      <c r="Q76" s="372"/>
      <c r="R76" s="384">
        <v>0</v>
      </c>
      <c r="S76" s="369"/>
      <c r="T76" s="372"/>
      <c r="U76" s="383">
        <v>0</v>
      </c>
      <c r="V76" s="383">
        <v>0</v>
      </c>
      <c r="W76" s="383">
        <v>0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383">
        <v>0</v>
      </c>
      <c r="AD76" s="383">
        <v>5358119.92</v>
      </c>
      <c r="AE76" s="383">
        <v>5358119.92</v>
      </c>
    </row>
    <row r="77" spans="1:31" ht="25.5">
      <c r="A77" s="385" t="s">
        <v>435</v>
      </c>
      <c r="B77" s="369"/>
      <c r="C77" s="369"/>
      <c r="D77" s="369"/>
      <c r="E77" s="369"/>
      <c r="F77" s="369"/>
      <c r="G77" s="369"/>
      <c r="H77" s="369"/>
      <c r="I77" s="369"/>
      <c r="J77" s="372"/>
      <c r="L77" s="386">
        <v>4513253.18</v>
      </c>
      <c r="M77" s="387">
        <v>2000</v>
      </c>
      <c r="N77" s="372"/>
      <c r="O77" s="386">
        <v>1627977</v>
      </c>
      <c r="P77" s="387">
        <v>9500</v>
      </c>
      <c r="Q77" s="372"/>
      <c r="R77" s="387">
        <v>100000</v>
      </c>
      <c r="S77" s="369"/>
      <c r="T77" s="372"/>
      <c r="U77" s="386">
        <v>2157666.68</v>
      </c>
      <c r="V77" s="386">
        <v>929946.82</v>
      </c>
      <c r="W77" s="386">
        <v>315500</v>
      </c>
      <c r="X77" s="386">
        <v>347975</v>
      </c>
      <c r="Y77" s="386">
        <v>1175984</v>
      </c>
      <c r="Z77" s="386">
        <v>100000</v>
      </c>
      <c r="AA77" s="386">
        <v>377</v>
      </c>
      <c r="AB77" s="386">
        <v>152200</v>
      </c>
      <c r="AC77" s="386">
        <v>3211000</v>
      </c>
      <c r="AD77" s="386">
        <v>5358119.92</v>
      </c>
      <c r="AE77" s="386">
        <v>20001499.6</v>
      </c>
    </row>
    <row r="78" ht="409.5" customHeight="1" hidden="1"/>
  </sheetData>
  <sheetProtection/>
  <mergeCells count="356">
    <mergeCell ref="A77:J77"/>
    <mergeCell ref="M77:N77"/>
    <mergeCell ref="P77:Q77"/>
    <mergeCell ref="R77:T77"/>
    <mergeCell ref="I68:J68"/>
    <mergeCell ref="E69:J69"/>
    <mergeCell ref="A70:A76"/>
    <mergeCell ref="B70:B76"/>
    <mergeCell ref="C70:D76"/>
    <mergeCell ref="F75:H75"/>
    <mergeCell ref="I75:J75"/>
    <mergeCell ref="E76:J76"/>
    <mergeCell ref="I57:J57"/>
    <mergeCell ref="E59:J59"/>
    <mergeCell ref="A60:A62"/>
    <mergeCell ref="B60:B62"/>
    <mergeCell ref="C60:D62"/>
    <mergeCell ref="F61:H61"/>
    <mergeCell ref="I61:J61"/>
    <mergeCell ref="E62:J62"/>
    <mergeCell ref="I45:J45"/>
    <mergeCell ref="I41:J41"/>
    <mergeCell ref="A50:A55"/>
    <mergeCell ref="B50:B55"/>
    <mergeCell ref="C50:D55"/>
    <mergeCell ref="F53:H53"/>
    <mergeCell ref="I53:J53"/>
    <mergeCell ref="E55:J55"/>
    <mergeCell ref="I43:J43"/>
    <mergeCell ref="F43:H43"/>
    <mergeCell ref="I36:J36"/>
    <mergeCell ref="E38:J38"/>
    <mergeCell ref="A39:A49"/>
    <mergeCell ref="B39:B49"/>
    <mergeCell ref="C39:D49"/>
    <mergeCell ref="F47:H47"/>
    <mergeCell ref="I47:J47"/>
    <mergeCell ref="E49:J49"/>
    <mergeCell ref="I46:J46"/>
    <mergeCell ref="F45:H45"/>
    <mergeCell ref="A27:A31"/>
    <mergeCell ref="B27:B31"/>
    <mergeCell ref="C27:D31"/>
    <mergeCell ref="F29:H29"/>
    <mergeCell ref="I29:J29"/>
    <mergeCell ref="E31:J31"/>
    <mergeCell ref="F30:H30"/>
    <mergeCell ref="I30:J30"/>
    <mergeCell ref="F27:H27"/>
    <mergeCell ref="F28:H28"/>
    <mergeCell ref="AC9:AC10"/>
    <mergeCell ref="AD9:AD10"/>
    <mergeCell ref="A10:C11"/>
    <mergeCell ref="A13:A19"/>
    <mergeCell ref="B13:B19"/>
    <mergeCell ref="C13:D19"/>
    <mergeCell ref="F17:H17"/>
    <mergeCell ref="I17:J17"/>
    <mergeCell ref="E19:J19"/>
    <mergeCell ref="W9:W10"/>
    <mergeCell ref="Y9:Y10"/>
    <mergeCell ref="Z9:Z10"/>
    <mergeCell ref="AA9:AA10"/>
    <mergeCell ref="AB9:AB10"/>
    <mergeCell ref="M9:N10"/>
    <mergeCell ref="O9:O10"/>
    <mergeCell ref="P9:Q10"/>
    <mergeCell ref="R9:T10"/>
    <mergeCell ref="U9:U10"/>
    <mergeCell ref="AA6:AB7"/>
    <mergeCell ref="AC6:AC7"/>
    <mergeCell ref="AD6:AD7"/>
    <mergeCell ref="AE6:AE11"/>
    <mergeCell ref="L8:O8"/>
    <mergeCell ref="P8:T8"/>
    <mergeCell ref="U8:V8"/>
    <mergeCell ref="W8:X8"/>
    <mergeCell ref="AA8:AB8"/>
    <mergeCell ref="X9:X10"/>
    <mergeCell ref="L6:O7"/>
    <mergeCell ref="P6:T7"/>
    <mergeCell ref="A1:V1"/>
    <mergeCell ref="A2:V2"/>
    <mergeCell ref="A3:V3"/>
    <mergeCell ref="I60:J60"/>
    <mergeCell ref="M76:N76"/>
    <mergeCell ref="P76:Q76"/>
    <mergeCell ref="R76:T76"/>
    <mergeCell ref="F74:H74"/>
    <mergeCell ref="I74:J74"/>
    <mergeCell ref="F67:H67"/>
    <mergeCell ref="I67:J67"/>
    <mergeCell ref="F73:H73"/>
    <mergeCell ref="I73:J73"/>
    <mergeCell ref="P35:Q35"/>
    <mergeCell ref="F48:H48"/>
    <mergeCell ref="F58:H58"/>
    <mergeCell ref="I58:J58"/>
    <mergeCell ref="F46:H46"/>
    <mergeCell ref="A66:A69"/>
    <mergeCell ref="B66:B69"/>
    <mergeCell ref="C66:D69"/>
    <mergeCell ref="F68:H68"/>
    <mergeCell ref="F60:H60"/>
    <mergeCell ref="I35:J35"/>
    <mergeCell ref="A56:A59"/>
    <mergeCell ref="B56:B59"/>
    <mergeCell ref="C56:D59"/>
    <mergeCell ref="F57:H57"/>
    <mergeCell ref="M35:N35"/>
    <mergeCell ref="A34:A38"/>
    <mergeCell ref="B34:B38"/>
    <mergeCell ref="C34:D38"/>
    <mergeCell ref="F36:H36"/>
    <mergeCell ref="I22:J22"/>
    <mergeCell ref="F18:H18"/>
    <mergeCell ref="I18:J18"/>
    <mergeCell ref="R35:T35"/>
    <mergeCell ref="M36:N36"/>
    <mergeCell ref="P36:Q36"/>
    <mergeCell ref="R36:T36"/>
    <mergeCell ref="F34:H34"/>
    <mergeCell ref="I34:J34"/>
    <mergeCell ref="F35:H35"/>
    <mergeCell ref="A20:A26"/>
    <mergeCell ref="B20:B26"/>
    <mergeCell ref="C20:D26"/>
    <mergeCell ref="F24:H24"/>
    <mergeCell ref="F14:H14"/>
    <mergeCell ref="F22:H22"/>
    <mergeCell ref="E26:J26"/>
    <mergeCell ref="F15:H15"/>
    <mergeCell ref="I15:J15"/>
    <mergeCell ref="F16:H16"/>
    <mergeCell ref="F13:H13"/>
    <mergeCell ref="I13:J13"/>
    <mergeCell ref="U6:V7"/>
    <mergeCell ref="W6:X7"/>
    <mergeCell ref="L9:L10"/>
    <mergeCell ref="V9:V10"/>
    <mergeCell ref="Y6:Y7"/>
    <mergeCell ref="Z6:Z7"/>
    <mergeCell ref="M75:N75"/>
    <mergeCell ref="P75:Q75"/>
    <mergeCell ref="R75:T75"/>
    <mergeCell ref="F66:H66"/>
    <mergeCell ref="I66:J66"/>
    <mergeCell ref="F52:H52"/>
    <mergeCell ref="I52:J52"/>
    <mergeCell ref="I28:J28"/>
    <mergeCell ref="F20:H20"/>
    <mergeCell ref="I20:J20"/>
    <mergeCell ref="F25:H25"/>
    <mergeCell ref="I25:J25"/>
    <mergeCell ref="I24:J24"/>
    <mergeCell ref="F21:H21"/>
    <mergeCell ref="I21:J21"/>
    <mergeCell ref="I27:J27"/>
    <mergeCell ref="F23:H23"/>
    <mergeCell ref="I16:J16"/>
    <mergeCell ref="I14:J14"/>
    <mergeCell ref="P11:Q11"/>
    <mergeCell ref="R11:T11"/>
    <mergeCell ref="M15:N15"/>
    <mergeCell ref="P15:Q15"/>
    <mergeCell ref="R15:T15"/>
    <mergeCell ref="M16:N16"/>
    <mergeCell ref="P16:Q16"/>
    <mergeCell ref="R16:T16"/>
    <mergeCell ref="M14:N14"/>
    <mergeCell ref="P14:Q14"/>
    <mergeCell ref="R14:T14"/>
    <mergeCell ref="M11:N11"/>
    <mergeCell ref="M17:N17"/>
    <mergeCell ref="P17:Q17"/>
    <mergeCell ref="R17:T17"/>
    <mergeCell ref="M18:N18"/>
    <mergeCell ref="P18:Q18"/>
    <mergeCell ref="R18:T18"/>
    <mergeCell ref="M19:N19"/>
    <mergeCell ref="P19:Q19"/>
    <mergeCell ref="R19:T19"/>
    <mergeCell ref="M20:N20"/>
    <mergeCell ref="P20:Q20"/>
    <mergeCell ref="R20:T20"/>
    <mergeCell ref="M21:N21"/>
    <mergeCell ref="P21:Q21"/>
    <mergeCell ref="R21:T21"/>
    <mergeCell ref="I23:J23"/>
    <mergeCell ref="R25:T25"/>
    <mergeCell ref="M25:N25"/>
    <mergeCell ref="P25:Q25"/>
    <mergeCell ref="M22:N22"/>
    <mergeCell ref="P22:Q22"/>
    <mergeCell ref="R22:T22"/>
    <mergeCell ref="M23:N23"/>
    <mergeCell ref="P23:Q23"/>
    <mergeCell ref="R23:T23"/>
    <mergeCell ref="M27:N27"/>
    <mergeCell ref="P27:Q27"/>
    <mergeCell ref="R27:T27"/>
    <mergeCell ref="M24:N24"/>
    <mergeCell ref="P24:Q24"/>
    <mergeCell ref="R24:T24"/>
    <mergeCell ref="P26:Q26"/>
    <mergeCell ref="M30:N30"/>
    <mergeCell ref="P30:Q30"/>
    <mergeCell ref="R30:T30"/>
    <mergeCell ref="M34:N34"/>
    <mergeCell ref="P34:Q34"/>
    <mergeCell ref="R34:T34"/>
    <mergeCell ref="M31:N31"/>
    <mergeCell ref="P31:Q31"/>
    <mergeCell ref="R31:T31"/>
    <mergeCell ref="P37:Q37"/>
    <mergeCell ref="R37:T37"/>
    <mergeCell ref="M38:N38"/>
    <mergeCell ref="P38:Q38"/>
    <mergeCell ref="R38:T38"/>
    <mergeCell ref="F37:H37"/>
    <mergeCell ref="I37:J37"/>
    <mergeCell ref="M37:N37"/>
    <mergeCell ref="P39:Q39"/>
    <mergeCell ref="R39:T39"/>
    <mergeCell ref="F40:H40"/>
    <mergeCell ref="I40:J40"/>
    <mergeCell ref="M40:N40"/>
    <mergeCell ref="P40:Q40"/>
    <mergeCell ref="R40:T40"/>
    <mergeCell ref="F39:H39"/>
    <mergeCell ref="I39:J39"/>
    <mergeCell ref="P41:Q41"/>
    <mergeCell ref="R41:T41"/>
    <mergeCell ref="F42:H42"/>
    <mergeCell ref="I42:J42"/>
    <mergeCell ref="M42:N42"/>
    <mergeCell ref="P42:Q42"/>
    <mergeCell ref="R42:T42"/>
    <mergeCell ref="F41:H41"/>
    <mergeCell ref="R46:T46"/>
    <mergeCell ref="M47:N47"/>
    <mergeCell ref="P47:Q47"/>
    <mergeCell ref="P43:Q43"/>
    <mergeCell ref="R43:T43"/>
    <mergeCell ref="F44:H44"/>
    <mergeCell ref="I44:J44"/>
    <mergeCell ref="M44:N44"/>
    <mergeCell ref="P44:Q44"/>
    <mergeCell ref="R44:T44"/>
    <mergeCell ref="R49:T49"/>
    <mergeCell ref="M50:N50"/>
    <mergeCell ref="R52:T52"/>
    <mergeCell ref="P48:Q48"/>
    <mergeCell ref="R48:T48"/>
    <mergeCell ref="M45:N45"/>
    <mergeCell ref="P45:Q45"/>
    <mergeCell ref="R45:T45"/>
    <mergeCell ref="M46:N46"/>
    <mergeCell ref="P46:Q46"/>
    <mergeCell ref="R47:T47"/>
    <mergeCell ref="M52:N52"/>
    <mergeCell ref="P50:Q50"/>
    <mergeCell ref="R53:T53"/>
    <mergeCell ref="M54:N54"/>
    <mergeCell ref="M53:N53"/>
    <mergeCell ref="P53:Q53"/>
    <mergeCell ref="P52:Q52"/>
    <mergeCell ref="M49:N49"/>
    <mergeCell ref="P49:Q49"/>
    <mergeCell ref="R50:T50"/>
    <mergeCell ref="M51:N51"/>
    <mergeCell ref="P51:Q51"/>
    <mergeCell ref="R51:T51"/>
    <mergeCell ref="M56:N56"/>
    <mergeCell ref="P54:Q54"/>
    <mergeCell ref="R54:T54"/>
    <mergeCell ref="M55:N55"/>
    <mergeCell ref="P55:Q55"/>
    <mergeCell ref="R55:T55"/>
    <mergeCell ref="P56:Q56"/>
    <mergeCell ref="R56:T56"/>
    <mergeCell ref="M60:N60"/>
    <mergeCell ref="P60:Q60"/>
    <mergeCell ref="R60:T60"/>
    <mergeCell ref="M57:N57"/>
    <mergeCell ref="P57:Q57"/>
    <mergeCell ref="R57:T57"/>
    <mergeCell ref="M58:N58"/>
    <mergeCell ref="P58:Q58"/>
    <mergeCell ref="R58:T58"/>
    <mergeCell ref="M74:N74"/>
    <mergeCell ref="P74:Q74"/>
    <mergeCell ref="R74:T74"/>
    <mergeCell ref="P61:Q61"/>
    <mergeCell ref="R61:T61"/>
    <mergeCell ref="M62:N62"/>
    <mergeCell ref="P62:Q62"/>
    <mergeCell ref="R62:T62"/>
    <mergeCell ref="M66:N66"/>
    <mergeCell ref="P29:Q29"/>
    <mergeCell ref="R29:T29"/>
    <mergeCell ref="M13:N13"/>
    <mergeCell ref="P13:Q13"/>
    <mergeCell ref="R13:T13"/>
    <mergeCell ref="P28:Q28"/>
    <mergeCell ref="R28:T28"/>
    <mergeCell ref="M26:N26"/>
    <mergeCell ref="M29:N29"/>
    <mergeCell ref="R26:T26"/>
    <mergeCell ref="M28:N28"/>
    <mergeCell ref="M43:N43"/>
    <mergeCell ref="M41:N41"/>
    <mergeCell ref="M39:N39"/>
    <mergeCell ref="F54:H54"/>
    <mergeCell ref="I54:J54"/>
    <mergeCell ref="F50:H50"/>
    <mergeCell ref="F51:H51"/>
    <mergeCell ref="I51:J51"/>
    <mergeCell ref="M48:N48"/>
    <mergeCell ref="I48:J48"/>
    <mergeCell ref="F56:H56"/>
    <mergeCell ref="I56:J56"/>
    <mergeCell ref="I50:J50"/>
    <mergeCell ref="R72:T72"/>
    <mergeCell ref="P66:Q66"/>
    <mergeCell ref="M61:N61"/>
    <mergeCell ref="M59:N59"/>
    <mergeCell ref="M67:N67"/>
    <mergeCell ref="P67:Q67"/>
    <mergeCell ref="P59:Q59"/>
    <mergeCell ref="R59:T59"/>
    <mergeCell ref="R70:T70"/>
    <mergeCell ref="R71:T71"/>
    <mergeCell ref="P69:Q69"/>
    <mergeCell ref="R67:T67"/>
    <mergeCell ref="P70:Q70"/>
    <mergeCell ref="R66:T66"/>
    <mergeCell ref="M68:N68"/>
    <mergeCell ref="P68:Q68"/>
    <mergeCell ref="R68:T68"/>
    <mergeCell ref="R69:T69"/>
    <mergeCell ref="P73:Q73"/>
    <mergeCell ref="F72:H72"/>
    <mergeCell ref="I72:J72"/>
    <mergeCell ref="M72:N72"/>
    <mergeCell ref="I70:J70"/>
    <mergeCell ref="M70:N70"/>
    <mergeCell ref="P72:Q72"/>
    <mergeCell ref="M69:N69"/>
    <mergeCell ref="R73:T73"/>
    <mergeCell ref="F71:H71"/>
    <mergeCell ref="I71:J71"/>
    <mergeCell ref="M71:N71"/>
    <mergeCell ref="P71:Q71"/>
    <mergeCell ref="M73:N73"/>
    <mergeCell ref="F70:H7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E88" sqref="E88"/>
    </sheetView>
  </sheetViews>
  <sheetFormatPr defaultColWidth="9.140625" defaultRowHeight="12.75"/>
  <cols>
    <col min="1" max="1" width="10.57421875" style="334" customWidth="1"/>
    <col min="2" max="2" width="7.7109375" style="334" customWidth="1"/>
    <col min="3" max="3" width="3.28125" style="334" customWidth="1"/>
    <col min="4" max="4" width="9.28125" style="334" customWidth="1"/>
    <col min="5" max="5" width="10.8515625" style="334" customWidth="1"/>
    <col min="6" max="6" width="0.85546875" style="334" hidden="1" customWidth="1"/>
    <col min="7" max="7" width="0.13671875" style="334" hidden="1" customWidth="1"/>
    <col min="8" max="8" width="0.5625" style="334" hidden="1" customWidth="1"/>
    <col min="9" max="9" width="13.28125" style="334" customWidth="1"/>
    <col min="10" max="10" width="13.00390625" style="334" customWidth="1"/>
    <col min="11" max="11" width="13.28125" style="334" customWidth="1"/>
    <col min="12" max="12" width="0.71875" style="334" hidden="1" customWidth="1"/>
    <col min="13" max="13" width="11.7109375" style="334" customWidth="1"/>
    <col min="14" max="14" width="12.28125" style="334" customWidth="1"/>
    <col min="15" max="15" width="0.13671875" style="334" hidden="1" customWidth="1"/>
    <col min="16" max="16" width="11.140625" style="334" customWidth="1"/>
    <col min="17" max="17" width="2.140625" style="334" customWidth="1"/>
    <col min="18" max="18" width="0.13671875" style="334" customWidth="1"/>
    <col min="19" max="19" width="12.00390625" style="334" customWidth="1"/>
    <col min="20" max="20" width="15.57421875" style="334" customWidth="1"/>
    <col min="21" max="21" width="15.00390625" style="334" customWidth="1"/>
    <col min="22" max="22" width="14.57421875" style="334" customWidth="1"/>
    <col min="23" max="23" width="14.7109375" style="334" customWidth="1"/>
    <col min="24" max="24" width="14.421875" style="334" customWidth="1"/>
    <col min="25" max="26" width="14.28125" style="334" customWidth="1"/>
    <col min="27" max="27" width="15.00390625" style="334" customWidth="1"/>
    <col min="28" max="28" width="15.7109375" style="334" customWidth="1"/>
    <col min="29" max="16384" width="9.140625" style="334" customWidth="1"/>
  </cols>
  <sheetData>
    <row r="1" spans="1:19" ht="18" customHeight="1">
      <c r="A1" s="388" t="s">
        <v>49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19" ht="18" customHeight="1">
      <c r="A2" s="388" t="s">
        <v>517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19" ht="18" customHeight="1">
      <c r="A3" s="389" t="s">
        <v>708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</row>
    <row r="4" ht="409.5" customHeight="1" hidden="1"/>
    <row r="5" ht="9.75" customHeight="1" hidden="1"/>
    <row r="6" spans="1:28" ht="38.25">
      <c r="A6" s="335"/>
      <c r="B6" s="336"/>
      <c r="C6" s="336"/>
      <c r="D6" s="336"/>
      <c r="E6" s="336"/>
      <c r="F6" s="336"/>
      <c r="G6" s="336"/>
      <c r="H6" s="397"/>
      <c r="I6" s="338" t="s">
        <v>357</v>
      </c>
      <c r="J6" s="398"/>
      <c r="K6" s="398"/>
      <c r="L6" s="399"/>
      <c r="M6" s="338" t="s">
        <v>437</v>
      </c>
      <c r="N6" s="398"/>
      <c r="O6" s="399"/>
      <c r="P6" s="338" t="s">
        <v>358</v>
      </c>
      <c r="Q6" s="398"/>
      <c r="R6" s="398"/>
      <c r="S6" s="399"/>
      <c r="T6" s="338" t="s">
        <v>359</v>
      </c>
      <c r="U6" s="399"/>
      <c r="V6" s="400" t="s">
        <v>360</v>
      </c>
      <c r="W6" s="400" t="s">
        <v>438</v>
      </c>
      <c r="X6" s="338" t="s">
        <v>439</v>
      </c>
      <c r="Y6" s="399"/>
      <c r="Z6" s="400" t="s">
        <v>440</v>
      </c>
      <c r="AA6" s="400" t="s">
        <v>361</v>
      </c>
      <c r="AB6" s="341" t="s">
        <v>518</v>
      </c>
    </row>
    <row r="7" spans="1:28" ht="11.25">
      <c r="A7" s="342"/>
      <c r="B7" s="343"/>
      <c r="C7" s="343"/>
      <c r="D7" s="343"/>
      <c r="E7" s="343"/>
      <c r="F7" s="343"/>
      <c r="G7" s="343"/>
      <c r="H7" s="344"/>
      <c r="I7" s="350" t="s">
        <v>363</v>
      </c>
      <c r="J7" s="401"/>
      <c r="K7" s="401"/>
      <c r="L7" s="402"/>
      <c r="M7" s="350" t="s">
        <v>441</v>
      </c>
      <c r="N7" s="401"/>
      <c r="O7" s="402"/>
      <c r="P7" s="350" t="s">
        <v>364</v>
      </c>
      <c r="Q7" s="401"/>
      <c r="R7" s="401"/>
      <c r="S7" s="402"/>
      <c r="T7" s="350" t="s">
        <v>365</v>
      </c>
      <c r="U7" s="402"/>
      <c r="V7" s="350" t="s">
        <v>366</v>
      </c>
      <c r="W7" s="350" t="s">
        <v>442</v>
      </c>
      <c r="X7" s="350" t="s">
        <v>443</v>
      </c>
      <c r="Y7" s="402"/>
      <c r="Z7" s="350" t="s">
        <v>444</v>
      </c>
      <c r="AA7" s="350" t="s">
        <v>367</v>
      </c>
      <c r="AB7" s="349"/>
    </row>
    <row r="8" spans="1:28" ht="11.25">
      <c r="A8" s="342"/>
      <c r="B8" s="343"/>
      <c r="C8" s="343"/>
      <c r="D8" s="343"/>
      <c r="E8" s="403" t="s">
        <v>362</v>
      </c>
      <c r="F8" s="356"/>
      <c r="G8" s="356"/>
      <c r="H8" s="344"/>
      <c r="I8" s="357"/>
      <c r="J8" s="380"/>
      <c r="K8" s="380"/>
      <c r="L8" s="381"/>
      <c r="M8" s="357"/>
      <c r="N8" s="380"/>
      <c r="O8" s="381"/>
      <c r="P8" s="357"/>
      <c r="Q8" s="380"/>
      <c r="R8" s="380"/>
      <c r="S8" s="381"/>
      <c r="T8" s="357"/>
      <c r="U8" s="381"/>
      <c r="V8" s="363"/>
      <c r="W8" s="363"/>
      <c r="X8" s="357"/>
      <c r="Y8" s="381"/>
      <c r="Z8" s="363"/>
      <c r="AA8" s="363"/>
      <c r="AB8" s="349"/>
    </row>
    <row r="9" spans="1:28" ht="11.25">
      <c r="A9" s="342"/>
      <c r="B9" s="343"/>
      <c r="C9" s="343"/>
      <c r="D9" s="343"/>
      <c r="E9" s="356"/>
      <c r="F9" s="356"/>
      <c r="G9" s="356"/>
      <c r="H9" s="344"/>
      <c r="I9" s="338" t="s">
        <v>368</v>
      </c>
      <c r="J9" s="338" t="s">
        <v>445</v>
      </c>
      <c r="K9" s="338" t="s">
        <v>369</v>
      </c>
      <c r="L9" s="340"/>
      <c r="M9" s="338" t="s">
        <v>446</v>
      </c>
      <c r="N9" s="338" t="s">
        <v>447</v>
      </c>
      <c r="O9" s="340"/>
      <c r="P9" s="338" t="s">
        <v>370</v>
      </c>
      <c r="Q9" s="339"/>
      <c r="R9" s="340"/>
      <c r="S9" s="338" t="s">
        <v>448</v>
      </c>
      <c r="T9" s="338" t="s">
        <v>371</v>
      </c>
      <c r="U9" s="338" t="s">
        <v>449</v>
      </c>
      <c r="V9" s="338" t="s">
        <v>372</v>
      </c>
      <c r="W9" s="338" t="s">
        <v>450</v>
      </c>
      <c r="X9" s="338" t="s">
        <v>451</v>
      </c>
      <c r="Y9" s="338" t="s">
        <v>452</v>
      </c>
      <c r="Z9" s="338" t="s">
        <v>453</v>
      </c>
      <c r="AA9" s="338" t="s">
        <v>20</v>
      </c>
      <c r="AB9" s="349"/>
    </row>
    <row r="10" spans="1:28" ht="48" customHeight="1">
      <c r="A10" s="342"/>
      <c r="B10" s="343"/>
      <c r="C10" s="343"/>
      <c r="D10" s="343"/>
      <c r="E10" s="343"/>
      <c r="F10" s="343"/>
      <c r="G10" s="343"/>
      <c r="H10" s="344"/>
      <c r="I10" s="348"/>
      <c r="J10" s="348"/>
      <c r="K10" s="345"/>
      <c r="L10" s="347"/>
      <c r="M10" s="348"/>
      <c r="N10" s="345"/>
      <c r="O10" s="347"/>
      <c r="P10" s="345"/>
      <c r="Q10" s="346"/>
      <c r="R10" s="347"/>
      <c r="S10" s="348"/>
      <c r="T10" s="348"/>
      <c r="U10" s="348"/>
      <c r="V10" s="348"/>
      <c r="W10" s="348"/>
      <c r="X10" s="348"/>
      <c r="Y10" s="348"/>
      <c r="Z10" s="348"/>
      <c r="AA10" s="348"/>
      <c r="AB10" s="349"/>
    </row>
    <row r="11" spans="1:28" ht="15.75" customHeight="1" hidden="1">
      <c r="A11" s="342"/>
      <c r="B11" s="343"/>
      <c r="C11" s="343"/>
      <c r="D11" s="343"/>
      <c r="E11" s="343"/>
      <c r="F11" s="343"/>
      <c r="G11" s="343"/>
      <c r="H11" s="344"/>
      <c r="I11" s="350" t="s">
        <v>374</v>
      </c>
      <c r="J11" s="350" t="s">
        <v>454</v>
      </c>
      <c r="K11" s="350" t="s">
        <v>375</v>
      </c>
      <c r="L11" s="402"/>
      <c r="M11" s="350" t="s">
        <v>455</v>
      </c>
      <c r="N11" s="350" t="s">
        <v>456</v>
      </c>
      <c r="O11" s="402"/>
      <c r="P11" s="350" t="s">
        <v>376</v>
      </c>
      <c r="Q11" s="401"/>
      <c r="R11" s="402"/>
      <c r="S11" s="350" t="s">
        <v>457</v>
      </c>
      <c r="T11" s="350" t="s">
        <v>377</v>
      </c>
      <c r="U11" s="350" t="s">
        <v>458</v>
      </c>
      <c r="V11" s="350" t="s">
        <v>378</v>
      </c>
      <c r="W11" s="350" t="s">
        <v>459</v>
      </c>
      <c r="X11" s="350" t="s">
        <v>460</v>
      </c>
      <c r="Y11" s="350" t="s">
        <v>461</v>
      </c>
      <c r="Z11" s="350" t="s">
        <v>462</v>
      </c>
      <c r="AA11" s="350" t="s">
        <v>379</v>
      </c>
      <c r="AB11" s="349"/>
    </row>
    <row r="12" spans="1:28" ht="21" customHeight="1">
      <c r="A12" s="404" t="s">
        <v>373</v>
      </c>
      <c r="B12" s="356"/>
      <c r="C12" s="343"/>
      <c r="D12" s="343"/>
      <c r="E12" s="343"/>
      <c r="F12" s="343"/>
      <c r="G12" s="343"/>
      <c r="H12" s="344"/>
      <c r="I12" s="349"/>
      <c r="J12" s="349"/>
      <c r="K12" s="405"/>
      <c r="L12" s="377"/>
      <c r="M12" s="349"/>
      <c r="N12" s="405"/>
      <c r="O12" s="377"/>
      <c r="P12" s="405"/>
      <c r="Q12" s="333"/>
      <c r="R12" s="377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</row>
    <row r="13" spans="1:28" ht="5.25" customHeight="1">
      <c r="A13" s="406"/>
      <c r="B13" s="359"/>
      <c r="C13" s="359"/>
      <c r="D13" s="359"/>
      <c r="E13" s="359"/>
      <c r="F13" s="359"/>
      <c r="G13" s="359"/>
      <c r="H13" s="360"/>
      <c r="I13" s="363"/>
      <c r="J13" s="363"/>
      <c r="K13" s="357"/>
      <c r="L13" s="381"/>
      <c r="M13" s="363"/>
      <c r="N13" s="357"/>
      <c r="O13" s="381"/>
      <c r="P13" s="357"/>
      <c r="Q13" s="380"/>
      <c r="R13" s="381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</row>
    <row r="14" spans="1:28" ht="12.75">
      <c r="A14" s="407" t="s">
        <v>20</v>
      </c>
      <c r="B14" s="407" t="s">
        <v>383</v>
      </c>
      <c r="C14" s="340"/>
      <c r="D14" s="407" t="s">
        <v>381</v>
      </c>
      <c r="E14" s="369"/>
      <c r="F14" s="369"/>
      <c r="G14" s="369"/>
      <c r="H14" s="372"/>
      <c r="I14" s="408">
        <v>0</v>
      </c>
      <c r="J14" s="408">
        <v>0</v>
      </c>
      <c r="K14" s="409">
        <v>0</v>
      </c>
      <c r="L14" s="372"/>
      <c r="M14" s="408">
        <v>0</v>
      </c>
      <c r="N14" s="409">
        <v>0</v>
      </c>
      <c r="O14" s="372"/>
      <c r="P14" s="409">
        <v>0</v>
      </c>
      <c r="Q14" s="369"/>
      <c r="R14" s="372"/>
      <c r="S14" s="408">
        <v>0</v>
      </c>
      <c r="T14" s="408">
        <v>0</v>
      </c>
      <c r="U14" s="408">
        <v>0</v>
      </c>
      <c r="V14" s="408">
        <v>0</v>
      </c>
      <c r="W14" s="408">
        <v>0</v>
      </c>
      <c r="X14" s="408">
        <v>0</v>
      </c>
      <c r="Y14" s="408">
        <v>0</v>
      </c>
      <c r="Z14" s="408">
        <v>0</v>
      </c>
      <c r="AA14" s="408">
        <v>44207.92</v>
      </c>
      <c r="AB14" s="408">
        <v>44207.92</v>
      </c>
    </row>
    <row r="15" spans="1:28" ht="12.75">
      <c r="A15" s="410"/>
      <c r="B15" s="376"/>
      <c r="C15" s="377"/>
      <c r="D15" s="407" t="s">
        <v>384</v>
      </c>
      <c r="E15" s="369"/>
      <c r="F15" s="369"/>
      <c r="G15" s="369"/>
      <c r="H15" s="372"/>
      <c r="I15" s="408">
        <v>0</v>
      </c>
      <c r="J15" s="408">
        <v>0</v>
      </c>
      <c r="K15" s="409">
        <v>0</v>
      </c>
      <c r="L15" s="372"/>
      <c r="M15" s="408">
        <v>0</v>
      </c>
      <c r="N15" s="409">
        <v>0</v>
      </c>
      <c r="O15" s="372"/>
      <c r="P15" s="409">
        <v>0</v>
      </c>
      <c r="Q15" s="369"/>
      <c r="R15" s="372"/>
      <c r="S15" s="408">
        <v>0</v>
      </c>
      <c r="T15" s="408">
        <v>0</v>
      </c>
      <c r="U15" s="408">
        <v>0</v>
      </c>
      <c r="V15" s="408">
        <v>0</v>
      </c>
      <c r="W15" s="408">
        <v>0</v>
      </c>
      <c r="X15" s="408">
        <v>0</v>
      </c>
      <c r="Y15" s="408">
        <v>0</v>
      </c>
      <c r="Z15" s="408">
        <v>0</v>
      </c>
      <c r="AA15" s="408">
        <v>4033400</v>
      </c>
      <c r="AB15" s="408">
        <v>4033400</v>
      </c>
    </row>
    <row r="16" spans="1:28" ht="12.75">
      <c r="A16" s="410"/>
      <c r="B16" s="376"/>
      <c r="C16" s="377"/>
      <c r="D16" s="407" t="s">
        <v>386</v>
      </c>
      <c r="E16" s="369"/>
      <c r="F16" s="369"/>
      <c r="G16" s="369"/>
      <c r="H16" s="372"/>
      <c r="I16" s="408">
        <v>0</v>
      </c>
      <c r="J16" s="408">
        <v>0</v>
      </c>
      <c r="K16" s="409">
        <v>0</v>
      </c>
      <c r="L16" s="372"/>
      <c r="M16" s="408">
        <v>0</v>
      </c>
      <c r="N16" s="409">
        <v>0</v>
      </c>
      <c r="O16" s="372"/>
      <c r="P16" s="409">
        <v>0</v>
      </c>
      <c r="Q16" s="369"/>
      <c r="R16" s="372"/>
      <c r="S16" s="408">
        <v>0</v>
      </c>
      <c r="T16" s="408">
        <v>0</v>
      </c>
      <c r="U16" s="408">
        <v>0</v>
      </c>
      <c r="V16" s="408">
        <v>0</v>
      </c>
      <c r="W16" s="408">
        <v>0</v>
      </c>
      <c r="X16" s="408">
        <v>0</v>
      </c>
      <c r="Y16" s="408">
        <v>0</v>
      </c>
      <c r="Z16" s="408">
        <v>0</v>
      </c>
      <c r="AA16" s="408">
        <v>1073600</v>
      </c>
      <c r="AB16" s="408">
        <v>1073600</v>
      </c>
    </row>
    <row r="17" spans="1:28" ht="12.75">
      <c r="A17" s="410"/>
      <c r="B17" s="376"/>
      <c r="C17" s="377"/>
      <c r="D17" s="407" t="s">
        <v>388</v>
      </c>
      <c r="E17" s="369"/>
      <c r="F17" s="369"/>
      <c r="G17" s="369"/>
      <c r="H17" s="372"/>
      <c r="I17" s="408">
        <v>0</v>
      </c>
      <c r="J17" s="408">
        <v>0</v>
      </c>
      <c r="K17" s="409">
        <v>0</v>
      </c>
      <c r="L17" s="372"/>
      <c r="M17" s="408">
        <v>0</v>
      </c>
      <c r="N17" s="409">
        <v>0</v>
      </c>
      <c r="O17" s="372"/>
      <c r="P17" s="409">
        <v>0</v>
      </c>
      <c r="Q17" s="369"/>
      <c r="R17" s="372"/>
      <c r="S17" s="408">
        <v>0</v>
      </c>
      <c r="T17" s="408">
        <v>0</v>
      </c>
      <c r="U17" s="408">
        <v>0</v>
      </c>
      <c r="V17" s="408">
        <v>0</v>
      </c>
      <c r="W17" s="408">
        <v>0</v>
      </c>
      <c r="X17" s="408">
        <v>0</v>
      </c>
      <c r="Y17" s="408">
        <v>0</v>
      </c>
      <c r="Z17" s="408">
        <v>0</v>
      </c>
      <c r="AA17" s="408">
        <v>9000</v>
      </c>
      <c r="AB17" s="408">
        <v>9000</v>
      </c>
    </row>
    <row r="18" spans="1:28" ht="12.75">
      <c r="A18" s="410"/>
      <c r="B18" s="376"/>
      <c r="C18" s="377"/>
      <c r="D18" s="407" t="s">
        <v>513</v>
      </c>
      <c r="E18" s="369"/>
      <c r="F18" s="369"/>
      <c r="G18" s="369"/>
      <c r="H18" s="372"/>
      <c r="I18" s="408">
        <v>0</v>
      </c>
      <c r="J18" s="408">
        <v>0</v>
      </c>
      <c r="K18" s="409">
        <v>0</v>
      </c>
      <c r="L18" s="372"/>
      <c r="M18" s="408">
        <v>0</v>
      </c>
      <c r="N18" s="409">
        <v>0</v>
      </c>
      <c r="O18" s="372"/>
      <c r="P18" s="409">
        <v>0</v>
      </c>
      <c r="Q18" s="369"/>
      <c r="R18" s="372"/>
      <c r="S18" s="408">
        <v>0</v>
      </c>
      <c r="T18" s="408">
        <v>0</v>
      </c>
      <c r="U18" s="408">
        <v>0</v>
      </c>
      <c r="V18" s="408">
        <v>0</v>
      </c>
      <c r="W18" s="408">
        <v>0</v>
      </c>
      <c r="X18" s="408">
        <v>0</v>
      </c>
      <c r="Y18" s="408">
        <v>0</v>
      </c>
      <c r="Z18" s="408">
        <v>0</v>
      </c>
      <c r="AA18" s="408">
        <v>197910</v>
      </c>
      <c r="AB18" s="408">
        <v>197910</v>
      </c>
    </row>
    <row r="19" spans="1:28" ht="12.75">
      <c r="A19" s="410"/>
      <c r="B19" s="376"/>
      <c r="C19" s="377"/>
      <c r="D19" s="407" t="s">
        <v>515</v>
      </c>
      <c r="E19" s="369"/>
      <c r="F19" s="369"/>
      <c r="G19" s="369"/>
      <c r="H19" s="372"/>
      <c r="I19" s="408">
        <v>0</v>
      </c>
      <c r="J19" s="408">
        <v>0</v>
      </c>
      <c r="K19" s="409">
        <v>0</v>
      </c>
      <c r="L19" s="372"/>
      <c r="M19" s="408">
        <v>0</v>
      </c>
      <c r="N19" s="409">
        <v>0</v>
      </c>
      <c r="O19" s="372"/>
      <c r="P19" s="409">
        <v>0</v>
      </c>
      <c r="Q19" s="369"/>
      <c r="R19" s="372"/>
      <c r="S19" s="408">
        <v>0</v>
      </c>
      <c r="T19" s="408">
        <v>0</v>
      </c>
      <c r="U19" s="408">
        <v>0</v>
      </c>
      <c r="V19" s="408">
        <v>0</v>
      </c>
      <c r="W19" s="408">
        <v>0</v>
      </c>
      <c r="X19" s="408">
        <v>0</v>
      </c>
      <c r="Y19" s="408">
        <v>0</v>
      </c>
      <c r="Z19" s="408">
        <v>0</v>
      </c>
      <c r="AA19" s="408">
        <v>2</v>
      </c>
      <c r="AB19" s="408">
        <v>2</v>
      </c>
    </row>
    <row r="20" spans="1:28" ht="12.75">
      <c r="A20" s="410"/>
      <c r="B20" s="379"/>
      <c r="C20" s="381"/>
      <c r="D20" s="411" t="s">
        <v>519</v>
      </c>
      <c r="E20" s="369"/>
      <c r="F20" s="369"/>
      <c r="G20" s="369"/>
      <c r="H20" s="372"/>
      <c r="I20" s="412">
        <v>0</v>
      </c>
      <c r="J20" s="412">
        <v>0</v>
      </c>
      <c r="K20" s="413">
        <v>0</v>
      </c>
      <c r="L20" s="372"/>
      <c r="M20" s="412">
        <v>0</v>
      </c>
      <c r="N20" s="413">
        <v>0</v>
      </c>
      <c r="O20" s="372"/>
      <c r="P20" s="413">
        <v>0</v>
      </c>
      <c r="Q20" s="369"/>
      <c r="R20" s="372"/>
      <c r="S20" s="412">
        <v>0</v>
      </c>
      <c r="T20" s="412">
        <v>0</v>
      </c>
      <c r="U20" s="412">
        <v>0</v>
      </c>
      <c r="V20" s="412">
        <v>0</v>
      </c>
      <c r="W20" s="412">
        <v>0</v>
      </c>
      <c r="X20" s="412">
        <v>0</v>
      </c>
      <c r="Y20" s="412">
        <v>0</v>
      </c>
      <c r="Z20" s="412">
        <v>0</v>
      </c>
      <c r="AA20" s="412">
        <v>5358119.92</v>
      </c>
      <c r="AB20" s="412">
        <v>5358119.92</v>
      </c>
    </row>
    <row r="21" spans="1:28" ht="12.75">
      <c r="A21" s="414"/>
      <c r="B21" s="415" t="s">
        <v>520</v>
      </c>
      <c r="C21" s="369"/>
      <c r="D21" s="369"/>
      <c r="E21" s="369"/>
      <c r="F21" s="369"/>
      <c r="G21" s="369"/>
      <c r="H21" s="372"/>
      <c r="I21" s="416">
        <v>0</v>
      </c>
      <c r="J21" s="416">
        <v>0</v>
      </c>
      <c r="K21" s="417">
        <v>0</v>
      </c>
      <c r="L21" s="372"/>
      <c r="M21" s="416">
        <v>0</v>
      </c>
      <c r="N21" s="417">
        <v>0</v>
      </c>
      <c r="O21" s="372"/>
      <c r="P21" s="417">
        <v>0</v>
      </c>
      <c r="Q21" s="369"/>
      <c r="R21" s="372"/>
      <c r="S21" s="416">
        <v>0</v>
      </c>
      <c r="T21" s="416">
        <v>0</v>
      </c>
      <c r="U21" s="416">
        <v>0</v>
      </c>
      <c r="V21" s="416">
        <v>0</v>
      </c>
      <c r="W21" s="416">
        <v>0</v>
      </c>
      <c r="X21" s="416">
        <v>0</v>
      </c>
      <c r="Y21" s="416">
        <v>0</v>
      </c>
      <c r="Z21" s="416">
        <v>0</v>
      </c>
      <c r="AA21" s="416">
        <v>5358119.92</v>
      </c>
      <c r="AB21" s="416">
        <v>5358119.92</v>
      </c>
    </row>
    <row r="22" spans="1:28" ht="12.75">
      <c r="A22" s="407" t="s">
        <v>295</v>
      </c>
      <c r="B22" s="407" t="s">
        <v>383</v>
      </c>
      <c r="C22" s="340"/>
      <c r="D22" s="407" t="s">
        <v>392</v>
      </c>
      <c r="E22" s="369"/>
      <c r="F22" s="369"/>
      <c r="G22" s="369"/>
      <c r="H22" s="372"/>
      <c r="I22" s="408">
        <v>257040</v>
      </c>
      <c r="J22" s="408">
        <v>0</v>
      </c>
      <c r="K22" s="409">
        <v>0</v>
      </c>
      <c r="L22" s="372"/>
      <c r="M22" s="408">
        <v>0</v>
      </c>
      <c r="N22" s="409">
        <v>0</v>
      </c>
      <c r="O22" s="372"/>
      <c r="P22" s="409">
        <v>0</v>
      </c>
      <c r="Q22" s="369"/>
      <c r="R22" s="372"/>
      <c r="S22" s="408">
        <v>0</v>
      </c>
      <c r="T22" s="408">
        <v>0</v>
      </c>
      <c r="U22" s="408">
        <v>0</v>
      </c>
      <c r="V22" s="408">
        <v>0</v>
      </c>
      <c r="W22" s="408">
        <v>0</v>
      </c>
      <c r="X22" s="408">
        <v>0</v>
      </c>
      <c r="Y22" s="408">
        <v>0</v>
      </c>
      <c r="Z22" s="408">
        <v>0</v>
      </c>
      <c r="AA22" s="408">
        <v>0</v>
      </c>
      <c r="AB22" s="408">
        <v>257040</v>
      </c>
    </row>
    <row r="23" spans="1:28" ht="12.75">
      <c r="A23" s="410"/>
      <c r="B23" s="376"/>
      <c r="C23" s="377"/>
      <c r="D23" s="407" t="s">
        <v>394</v>
      </c>
      <c r="E23" s="369"/>
      <c r="F23" s="369"/>
      <c r="G23" s="369"/>
      <c r="H23" s="372"/>
      <c r="I23" s="408">
        <v>21060</v>
      </c>
      <c r="J23" s="408">
        <v>0</v>
      </c>
      <c r="K23" s="409">
        <v>0</v>
      </c>
      <c r="L23" s="372"/>
      <c r="M23" s="408">
        <v>0</v>
      </c>
      <c r="N23" s="409">
        <v>0</v>
      </c>
      <c r="O23" s="372"/>
      <c r="P23" s="409">
        <v>0</v>
      </c>
      <c r="Q23" s="369"/>
      <c r="R23" s="372"/>
      <c r="S23" s="408">
        <v>0</v>
      </c>
      <c r="T23" s="408">
        <v>0</v>
      </c>
      <c r="U23" s="408">
        <v>0</v>
      </c>
      <c r="V23" s="408">
        <v>0</v>
      </c>
      <c r="W23" s="408">
        <v>0</v>
      </c>
      <c r="X23" s="408">
        <v>0</v>
      </c>
      <c r="Y23" s="408">
        <v>0</v>
      </c>
      <c r="Z23" s="408">
        <v>0</v>
      </c>
      <c r="AA23" s="408">
        <v>0</v>
      </c>
      <c r="AB23" s="408">
        <v>21060</v>
      </c>
    </row>
    <row r="24" spans="1:28" ht="12.75">
      <c r="A24" s="410"/>
      <c r="B24" s="376"/>
      <c r="C24" s="377"/>
      <c r="D24" s="407" t="s">
        <v>396</v>
      </c>
      <c r="E24" s="369"/>
      <c r="F24" s="369"/>
      <c r="G24" s="369"/>
      <c r="H24" s="372"/>
      <c r="I24" s="408">
        <v>21060</v>
      </c>
      <c r="J24" s="408">
        <v>0</v>
      </c>
      <c r="K24" s="409">
        <v>0</v>
      </c>
      <c r="L24" s="372"/>
      <c r="M24" s="408">
        <v>0</v>
      </c>
      <c r="N24" s="409">
        <v>0</v>
      </c>
      <c r="O24" s="372"/>
      <c r="P24" s="409">
        <v>0</v>
      </c>
      <c r="Q24" s="369"/>
      <c r="R24" s="372"/>
      <c r="S24" s="408">
        <v>0</v>
      </c>
      <c r="T24" s="408">
        <v>0</v>
      </c>
      <c r="U24" s="408">
        <v>0</v>
      </c>
      <c r="V24" s="408">
        <v>0</v>
      </c>
      <c r="W24" s="408">
        <v>0</v>
      </c>
      <c r="X24" s="408">
        <v>0</v>
      </c>
      <c r="Y24" s="408">
        <v>0</v>
      </c>
      <c r="Z24" s="408">
        <v>0</v>
      </c>
      <c r="AA24" s="408">
        <v>0</v>
      </c>
      <c r="AB24" s="408">
        <v>21060</v>
      </c>
    </row>
    <row r="25" spans="1:28" ht="25.5" customHeight="1">
      <c r="A25" s="410"/>
      <c r="B25" s="376"/>
      <c r="C25" s="377"/>
      <c r="D25" s="407" t="s">
        <v>398</v>
      </c>
      <c r="E25" s="369"/>
      <c r="F25" s="369"/>
      <c r="G25" s="369"/>
      <c r="H25" s="372"/>
      <c r="I25" s="408">
        <v>43200</v>
      </c>
      <c r="J25" s="408">
        <v>0</v>
      </c>
      <c r="K25" s="409">
        <v>0</v>
      </c>
      <c r="L25" s="372"/>
      <c r="M25" s="408">
        <v>0</v>
      </c>
      <c r="N25" s="409">
        <v>0</v>
      </c>
      <c r="O25" s="372"/>
      <c r="P25" s="409">
        <v>0</v>
      </c>
      <c r="Q25" s="369"/>
      <c r="R25" s="372"/>
      <c r="S25" s="408">
        <v>0</v>
      </c>
      <c r="T25" s="408">
        <v>0</v>
      </c>
      <c r="U25" s="408">
        <v>0</v>
      </c>
      <c r="V25" s="408">
        <v>0</v>
      </c>
      <c r="W25" s="408">
        <v>0</v>
      </c>
      <c r="X25" s="408">
        <v>0</v>
      </c>
      <c r="Y25" s="408">
        <v>0</v>
      </c>
      <c r="Z25" s="408">
        <v>0</v>
      </c>
      <c r="AA25" s="408">
        <v>0</v>
      </c>
      <c r="AB25" s="408">
        <v>43200</v>
      </c>
    </row>
    <row r="26" spans="1:28" ht="25.5" customHeight="1">
      <c r="A26" s="410"/>
      <c r="B26" s="376"/>
      <c r="C26" s="377"/>
      <c r="D26" s="407" t="s">
        <v>400</v>
      </c>
      <c r="E26" s="369"/>
      <c r="F26" s="369"/>
      <c r="G26" s="369"/>
      <c r="H26" s="372"/>
      <c r="I26" s="408">
        <v>986400</v>
      </c>
      <c r="J26" s="408">
        <v>0</v>
      </c>
      <c r="K26" s="409">
        <v>0</v>
      </c>
      <c r="L26" s="372"/>
      <c r="M26" s="408">
        <v>0</v>
      </c>
      <c r="N26" s="409">
        <v>0</v>
      </c>
      <c r="O26" s="372"/>
      <c r="P26" s="409">
        <v>0</v>
      </c>
      <c r="Q26" s="369"/>
      <c r="R26" s="372"/>
      <c r="S26" s="408">
        <v>0</v>
      </c>
      <c r="T26" s="408">
        <v>0</v>
      </c>
      <c r="U26" s="408">
        <v>0</v>
      </c>
      <c r="V26" s="408">
        <v>0</v>
      </c>
      <c r="W26" s="408">
        <v>0</v>
      </c>
      <c r="X26" s="408">
        <v>0</v>
      </c>
      <c r="Y26" s="408">
        <v>0</v>
      </c>
      <c r="Z26" s="408">
        <v>0</v>
      </c>
      <c r="AA26" s="408">
        <v>0</v>
      </c>
      <c r="AB26" s="408">
        <v>986400</v>
      </c>
    </row>
    <row r="27" spans="1:28" ht="12.75">
      <c r="A27" s="410"/>
      <c r="B27" s="376"/>
      <c r="C27" s="377"/>
      <c r="D27" s="407" t="s">
        <v>402</v>
      </c>
      <c r="E27" s="369"/>
      <c r="F27" s="369"/>
      <c r="G27" s="369"/>
      <c r="H27" s="372"/>
      <c r="I27" s="408">
        <v>43200</v>
      </c>
      <c r="J27" s="408">
        <v>0</v>
      </c>
      <c r="K27" s="409">
        <v>0</v>
      </c>
      <c r="L27" s="372"/>
      <c r="M27" s="408">
        <v>0</v>
      </c>
      <c r="N27" s="409">
        <v>0</v>
      </c>
      <c r="O27" s="372"/>
      <c r="P27" s="409">
        <v>0</v>
      </c>
      <c r="Q27" s="369"/>
      <c r="R27" s="372"/>
      <c r="S27" s="408">
        <v>0</v>
      </c>
      <c r="T27" s="408">
        <v>0</v>
      </c>
      <c r="U27" s="408">
        <v>0</v>
      </c>
      <c r="V27" s="408">
        <v>0</v>
      </c>
      <c r="W27" s="408">
        <v>0</v>
      </c>
      <c r="X27" s="408">
        <v>0</v>
      </c>
      <c r="Y27" s="408">
        <v>0</v>
      </c>
      <c r="Z27" s="408">
        <v>0</v>
      </c>
      <c r="AA27" s="408">
        <v>0</v>
      </c>
      <c r="AB27" s="408">
        <v>43200</v>
      </c>
    </row>
    <row r="28" spans="1:28" ht="12.75">
      <c r="A28" s="410"/>
      <c r="B28" s="379"/>
      <c r="C28" s="381"/>
      <c r="D28" s="411" t="s">
        <v>519</v>
      </c>
      <c r="E28" s="369"/>
      <c r="F28" s="369"/>
      <c r="G28" s="369"/>
      <c r="H28" s="372"/>
      <c r="I28" s="412">
        <v>1371960</v>
      </c>
      <c r="J28" s="412">
        <v>0</v>
      </c>
      <c r="K28" s="413">
        <v>0</v>
      </c>
      <c r="L28" s="372"/>
      <c r="M28" s="412">
        <v>0</v>
      </c>
      <c r="N28" s="413">
        <v>0</v>
      </c>
      <c r="O28" s="372"/>
      <c r="P28" s="413">
        <v>0</v>
      </c>
      <c r="Q28" s="369"/>
      <c r="R28" s="372"/>
      <c r="S28" s="412">
        <v>0</v>
      </c>
      <c r="T28" s="412">
        <v>0</v>
      </c>
      <c r="U28" s="412">
        <v>0</v>
      </c>
      <c r="V28" s="412">
        <v>0</v>
      </c>
      <c r="W28" s="412">
        <v>0</v>
      </c>
      <c r="X28" s="412">
        <v>0</v>
      </c>
      <c r="Y28" s="412">
        <v>0</v>
      </c>
      <c r="Z28" s="412">
        <v>0</v>
      </c>
      <c r="AA28" s="412">
        <v>0</v>
      </c>
      <c r="AB28" s="412">
        <v>1371960</v>
      </c>
    </row>
    <row r="29" spans="1:28" ht="12.75">
      <c r="A29" s="414"/>
      <c r="B29" s="415" t="s">
        <v>520</v>
      </c>
      <c r="C29" s="369"/>
      <c r="D29" s="369"/>
      <c r="E29" s="369"/>
      <c r="F29" s="369"/>
      <c r="G29" s="369"/>
      <c r="H29" s="372"/>
      <c r="I29" s="416">
        <v>1371960</v>
      </c>
      <c r="J29" s="416">
        <v>0</v>
      </c>
      <c r="K29" s="417">
        <v>0</v>
      </c>
      <c r="L29" s="372"/>
      <c r="M29" s="416">
        <v>0</v>
      </c>
      <c r="N29" s="417">
        <v>0</v>
      </c>
      <c r="O29" s="372"/>
      <c r="P29" s="417">
        <v>0</v>
      </c>
      <c r="Q29" s="369"/>
      <c r="R29" s="372"/>
      <c r="S29" s="416">
        <v>0</v>
      </c>
      <c r="T29" s="416">
        <v>0</v>
      </c>
      <c r="U29" s="416">
        <v>0</v>
      </c>
      <c r="V29" s="416">
        <v>0</v>
      </c>
      <c r="W29" s="416">
        <v>0</v>
      </c>
      <c r="X29" s="416">
        <v>0</v>
      </c>
      <c r="Y29" s="416">
        <v>0</v>
      </c>
      <c r="Z29" s="416">
        <v>0</v>
      </c>
      <c r="AA29" s="416">
        <v>0</v>
      </c>
      <c r="AB29" s="416">
        <v>1371960</v>
      </c>
    </row>
    <row r="30" spans="1:28" ht="12.75">
      <c r="A30" s="407" t="s">
        <v>298</v>
      </c>
      <c r="B30" s="407" t="s">
        <v>383</v>
      </c>
      <c r="C30" s="340"/>
      <c r="D30" s="407" t="s">
        <v>405</v>
      </c>
      <c r="E30" s="369"/>
      <c r="F30" s="369"/>
      <c r="G30" s="369"/>
      <c r="H30" s="372"/>
      <c r="I30" s="408">
        <v>1241139</v>
      </c>
      <c r="J30" s="408">
        <v>0</v>
      </c>
      <c r="K30" s="409">
        <v>807420</v>
      </c>
      <c r="L30" s="372"/>
      <c r="M30" s="408">
        <v>0</v>
      </c>
      <c r="N30" s="409">
        <v>0</v>
      </c>
      <c r="O30" s="372"/>
      <c r="P30" s="409">
        <v>746320</v>
      </c>
      <c r="Q30" s="369"/>
      <c r="R30" s="372"/>
      <c r="S30" s="408">
        <v>0</v>
      </c>
      <c r="T30" s="408">
        <v>200000</v>
      </c>
      <c r="U30" s="408">
        <v>0</v>
      </c>
      <c r="V30" s="408">
        <v>419360</v>
      </c>
      <c r="W30" s="408">
        <v>0</v>
      </c>
      <c r="X30" s="408">
        <v>0</v>
      </c>
      <c r="Y30" s="408">
        <v>0</v>
      </c>
      <c r="Z30" s="408">
        <v>0</v>
      </c>
      <c r="AA30" s="408">
        <v>0</v>
      </c>
      <c r="AB30" s="408">
        <v>3414239</v>
      </c>
    </row>
    <row r="31" spans="1:28" ht="12.75">
      <c r="A31" s="410"/>
      <c r="B31" s="376"/>
      <c r="C31" s="377"/>
      <c r="D31" s="407" t="s">
        <v>463</v>
      </c>
      <c r="E31" s="369"/>
      <c r="F31" s="369"/>
      <c r="G31" s="369"/>
      <c r="H31" s="372"/>
      <c r="I31" s="408">
        <v>0</v>
      </c>
      <c r="J31" s="408">
        <v>0</v>
      </c>
      <c r="K31" s="409">
        <v>0</v>
      </c>
      <c r="L31" s="372"/>
      <c r="M31" s="408">
        <v>0</v>
      </c>
      <c r="N31" s="409">
        <v>0</v>
      </c>
      <c r="O31" s="372"/>
      <c r="P31" s="409">
        <v>0</v>
      </c>
      <c r="Q31" s="369"/>
      <c r="R31" s="372"/>
      <c r="S31" s="408">
        <v>0</v>
      </c>
      <c r="T31" s="408">
        <v>0</v>
      </c>
      <c r="U31" s="408">
        <v>0</v>
      </c>
      <c r="V31" s="408">
        <v>1000</v>
      </c>
      <c r="W31" s="408">
        <v>0</v>
      </c>
      <c r="X31" s="408">
        <v>0</v>
      </c>
      <c r="Y31" s="408">
        <v>0</v>
      </c>
      <c r="Z31" s="408">
        <v>0</v>
      </c>
      <c r="AA31" s="408">
        <v>0</v>
      </c>
      <c r="AB31" s="408">
        <v>1000</v>
      </c>
    </row>
    <row r="32" spans="1:28" ht="12.75">
      <c r="A32" s="410"/>
      <c r="B32" s="376"/>
      <c r="C32" s="377"/>
      <c r="D32" s="407" t="s">
        <v>407</v>
      </c>
      <c r="E32" s="369"/>
      <c r="F32" s="369"/>
      <c r="G32" s="369"/>
      <c r="H32" s="372"/>
      <c r="I32" s="408">
        <v>105000</v>
      </c>
      <c r="J32" s="408">
        <v>0</v>
      </c>
      <c r="K32" s="409">
        <v>21000</v>
      </c>
      <c r="L32" s="372"/>
      <c r="M32" s="408">
        <v>0</v>
      </c>
      <c r="N32" s="409">
        <v>0</v>
      </c>
      <c r="O32" s="372"/>
      <c r="P32" s="409">
        <v>21000</v>
      </c>
      <c r="Q32" s="369"/>
      <c r="R32" s="372"/>
      <c r="S32" s="408">
        <v>0</v>
      </c>
      <c r="T32" s="408">
        <v>42000</v>
      </c>
      <c r="U32" s="408">
        <v>0</v>
      </c>
      <c r="V32" s="408">
        <v>21000</v>
      </c>
      <c r="W32" s="408">
        <v>0</v>
      </c>
      <c r="X32" s="408">
        <v>0</v>
      </c>
      <c r="Y32" s="408">
        <v>0</v>
      </c>
      <c r="Z32" s="408">
        <v>0</v>
      </c>
      <c r="AA32" s="408">
        <v>0</v>
      </c>
      <c r="AB32" s="408">
        <v>210000</v>
      </c>
    </row>
    <row r="33" spans="1:28" ht="12.75">
      <c r="A33" s="410"/>
      <c r="B33" s="376"/>
      <c r="C33" s="377"/>
      <c r="D33" s="407" t="s">
        <v>409</v>
      </c>
      <c r="E33" s="369"/>
      <c r="F33" s="369"/>
      <c r="G33" s="369"/>
      <c r="H33" s="372"/>
      <c r="I33" s="408">
        <v>92580</v>
      </c>
      <c r="J33" s="408">
        <v>0</v>
      </c>
      <c r="K33" s="409">
        <v>0</v>
      </c>
      <c r="L33" s="372"/>
      <c r="M33" s="408">
        <v>0</v>
      </c>
      <c r="N33" s="409">
        <v>0</v>
      </c>
      <c r="O33" s="372"/>
      <c r="P33" s="409">
        <v>0</v>
      </c>
      <c r="Q33" s="369"/>
      <c r="R33" s="372"/>
      <c r="S33" s="408">
        <v>0</v>
      </c>
      <c r="T33" s="408">
        <v>0</v>
      </c>
      <c r="U33" s="408">
        <v>0</v>
      </c>
      <c r="V33" s="408">
        <v>0</v>
      </c>
      <c r="W33" s="408">
        <v>0</v>
      </c>
      <c r="X33" s="408">
        <v>0</v>
      </c>
      <c r="Y33" s="408">
        <v>0</v>
      </c>
      <c r="Z33" s="408">
        <v>0</v>
      </c>
      <c r="AA33" s="408">
        <v>0</v>
      </c>
      <c r="AB33" s="408">
        <v>92580</v>
      </c>
    </row>
    <row r="34" spans="1:28" ht="12.75">
      <c r="A34" s="410"/>
      <c r="B34" s="376"/>
      <c r="C34" s="377"/>
      <c r="D34" s="407" t="s">
        <v>411</v>
      </c>
      <c r="E34" s="369"/>
      <c r="F34" s="369"/>
      <c r="G34" s="369"/>
      <c r="H34" s="372"/>
      <c r="I34" s="408">
        <v>195180</v>
      </c>
      <c r="J34" s="408">
        <v>0</v>
      </c>
      <c r="K34" s="409">
        <v>242473</v>
      </c>
      <c r="L34" s="372"/>
      <c r="M34" s="408">
        <v>0</v>
      </c>
      <c r="N34" s="409">
        <v>0</v>
      </c>
      <c r="O34" s="372"/>
      <c r="P34" s="409">
        <v>162000</v>
      </c>
      <c r="Q34" s="369"/>
      <c r="R34" s="372"/>
      <c r="S34" s="408">
        <v>0</v>
      </c>
      <c r="T34" s="408">
        <v>54000</v>
      </c>
      <c r="U34" s="408">
        <v>0</v>
      </c>
      <c r="V34" s="408">
        <v>121980</v>
      </c>
      <c r="W34" s="408">
        <v>0</v>
      </c>
      <c r="X34" s="408">
        <v>0</v>
      </c>
      <c r="Y34" s="408">
        <v>0</v>
      </c>
      <c r="Z34" s="408">
        <v>0</v>
      </c>
      <c r="AA34" s="408">
        <v>0</v>
      </c>
      <c r="AB34" s="408">
        <v>775633</v>
      </c>
    </row>
    <row r="35" spans="1:28" ht="12.75">
      <c r="A35" s="410"/>
      <c r="B35" s="376"/>
      <c r="C35" s="377"/>
      <c r="D35" s="407" t="s">
        <v>413</v>
      </c>
      <c r="E35" s="369"/>
      <c r="F35" s="369"/>
      <c r="G35" s="369"/>
      <c r="H35" s="372"/>
      <c r="I35" s="408">
        <v>30090</v>
      </c>
      <c r="J35" s="408">
        <v>0</v>
      </c>
      <c r="K35" s="409">
        <v>11190</v>
      </c>
      <c r="L35" s="372"/>
      <c r="M35" s="408">
        <v>0</v>
      </c>
      <c r="N35" s="409">
        <v>0</v>
      </c>
      <c r="O35" s="372"/>
      <c r="P35" s="409">
        <v>18000</v>
      </c>
      <c r="Q35" s="369"/>
      <c r="R35" s="372"/>
      <c r="S35" s="408">
        <v>0</v>
      </c>
      <c r="T35" s="408">
        <v>6000</v>
      </c>
      <c r="U35" s="408">
        <v>0</v>
      </c>
      <c r="V35" s="408">
        <v>18000</v>
      </c>
      <c r="W35" s="408">
        <v>0</v>
      </c>
      <c r="X35" s="408">
        <v>0</v>
      </c>
      <c r="Y35" s="408">
        <v>0</v>
      </c>
      <c r="Z35" s="408">
        <v>0</v>
      </c>
      <c r="AA35" s="408">
        <v>0</v>
      </c>
      <c r="AB35" s="408">
        <v>83280</v>
      </c>
    </row>
    <row r="36" spans="1:28" ht="12.75">
      <c r="A36" s="410"/>
      <c r="B36" s="379"/>
      <c r="C36" s="381"/>
      <c r="D36" s="411" t="s">
        <v>519</v>
      </c>
      <c r="E36" s="369"/>
      <c r="F36" s="369"/>
      <c r="G36" s="369"/>
      <c r="H36" s="372"/>
      <c r="I36" s="412">
        <v>1663989</v>
      </c>
      <c r="J36" s="412">
        <v>0</v>
      </c>
      <c r="K36" s="413">
        <v>1082083</v>
      </c>
      <c r="L36" s="372"/>
      <c r="M36" s="412">
        <v>0</v>
      </c>
      <c r="N36" s="413">
        <v>0</v>
      </c>
      <c r="O36" s="372"/>
      <c r="P36" s="413">
        <v>947320</v>
      </c>
      <c r="Q36" s="369"/>
      <c r="R36" s="372"/>
      <c r="S36" s="412">
        <v>0</v>
      </c>
      <c r="T36" s="412">
        <v>302000</v>
      </c>
      <c r="U36" s="412">
        <v>0</v>
      </c>
      <c r="V36" s="412">
        <v>581340</v>
      </c>
      <c r="W36" s="412">
        <v>0</v>
      </c>
      <c r="X36" s="412">
        <v>0</v>
      </c>
      <c r="Y36" s="412">
        <v>0</v>
      </c>
      <c r="Z36" s="412">
        <v>0</v>
      </c>
      <c r="AA36" s="412">
        <v>0</v>
      </c>
      <c r="AB36" s="412">
        <v>4576732</v>
      </c>
    </row>
    <row r="37" spans="1:28" ht="12.75">
      <c r="A37" s="414"/>
      <c r="B37" s="415" t="s">
        <v>520</v>
      </c>
      <c r="C37" s="369"/>
      <c r="D37" s="369"/>
      <c r="E37" s="369"/>
      <c r="F37" s="369"/>
      <c r="G37" s="369"/>
      <c r="H37" s="372"/>
      <c r="I37" s="416">
        <v>1663989</v>
      </c>
      <c r="J37" s="416">
        <v>0</v>
      </c>
      <c r="K37" s="417">
        <v>1082083</v>
      </c>
      <c r="L37" s="372"/>
      <c r="M37" s="416">
        <v>0</v>
      </c>
      <c r="N37" s="417">
        <v>0</v>
      </c>
      <c r="O37" s="372"/>
      <c r="P37" s="417">
        <v>947320</v>
      </c>
      <c r="Q37" s="369"/>
      <c r="R37" s="372"/>
      <c r="S37" s="416">
        <v>0</v>
      </c>
      <c r="T37" s="416">
        <v>302000</v>
      </c>
      <c r="U37" s="416">
        <v>0</v>
      </c>
      <c r="V37" s="416">
        <v>581340</v>
      </c>
      <c r="W37" s="416">
        <v>0</v>
      </c>
      <c r="X37" s="416">
        <v>0</v>
      </c>
      <c r="Y37" s="416">
        <v>0</v>
      </c>
      <c r="Z37" s="416">
        <v>0</v>
      </c>
      <c r="AA37" s="416">
        <v>0</v>
      </c>
      <c r="AB37" s="416">
        <v>4576732</v>
      </c>
    </row>
    <row r="38" spans="1:28" ht="26.25" customHeight="1">
      <c r="A38" s="407" t="s">
        <v>3</v>
      </c>
      <c r="B38" s="407" t="s">
        <v>383</v>
      </c>
      <c r="C38" s="340"/>
      <c r="D38" s="407" t="s">
        <v>465</v>
      </c>
      <c r="E38" s="369"/>
      <c r="F38" s="369"/>
      <c r="G38" s="369"/>
      <c r="H38" s="372"/>
      <c r="I38" s="408">
        <v>126600</v>
      </c>
      <c r="J38" s="408">
        <v>0</v>
      </c>
      <c r="K38" s="409">
        <v>254000</v>
      </c>
      <c r="L38" s="372"/>
      <c r="M38" s="408">
        <v>0</v>
      </c>
      <c r="N38" s="409">
        <v>0</v>
      </c>
      <c r="O38" s="372"/>
      <c r="P38" s="409">
        <v>134000</v>
      </c>
      <c r="Q38" s="369"/>
      <c r="R38" s="372"/>
      <c r="S38" s="408">
        <v>0</v>
      </c>
      <c r="T38" s="408">
        <v>13500</v>
      </c>
      <c r="U38" s="408">
        <v>0</v>
      </c>
      <c r="V38" s="408">
        <v>200700</v>
      </c>
      <c r="W38" s="408">
        <v>0</v>
      </c>
      <c r="X38" s="408">
        <v>0</v>
      </c>
      <c r="Y38" s="408">
        <v>0</v>
      </c>
      <c r="Z38" s="408">
        <v>0</v>
      </c>
      <c r="AA38" s="408">
        <v>0</v>
      </c>
      <c r="AB38" s="408">
        <v>728800</v>
      </c>
    </row>
    <row r="39" spans="1:28" ht="26.25" customHeight="1">
      <c r="A39" s="410"/>
      <c r="B39" s="376"/>
      <c r="C39" s="377"/>
      <c r="D39" s="407" t="s">
        <v>467</v>
      </c>
      <c r="E39" s="369"/>
      <c r="F39" s="369"/>
      <c r="G39" s="369"/>
      <c r="H39" s="372"/>
      <c r="I39" s="408">
        <v>5000</v>
      </c>
      <c r="J39" s="408">
        <v>0</v>
      </c>
      <c r="K39" s="409">
        <v>5000</v>
      </c>
      <c r="L39" s="372"/>
      <c r="M39" s="408">
        <v>0</v>
      </c>
      <c r="N39" s="409">
        <v>0</v>
      </c>
      <c r="O39" s="372"/>
      <c r="P39" s="409">
        <v>3000</v>
      </c>
      <c r="Q39" s="369"/>
      <c r="R39" s="372"/>
      <c r="S39" s="408">
        <v>0</v>
      </c>
      <c r="T39" s="408">
        <v>0</v>
      </c>
      <c r="U39" s="408">
        <v>0</v>
      </c>
      <c r="V39" s="408">
        <v>5000</v>
      </c>
      <c r="W39" s="408">
        <v>0</v>
      </c>
      <c r="X39" s="408">
        <v>0</v>
      </c>
      <c r="Y39" s="408">
        <v>0</v>
      </c>
      <c r="Z39" s="408">
        <v>0</v>
      </c>
      <c r="AA39" s="408">
        <v>0</v>
      </c>
      <c r="AB39" s="408">
        <v>18000</v>
      </c>
    </row>
    <row r="40" spans="1:28" ht="12.75">
      <c r="A40" s="410"/>
      <c r="B40" s="376"/>
      <c r="C40" s="377"/>
      <c r="D40" s="407" t="s">
        <v>416</v>
      </c>
      <c r="E40" s="369"/>
      <c r="F40" s="369"/>
      <c r="G40" s="369"/>
      <c r="H40" s="372"/>
      <c r="I40" s="408">
        <v>85000</v>
      </c>
      <c r="J40" s="408">
        <v>0</v>
      </c>
      <c r="K40" s="409">
        <v>18000</v>
      </c>
      <c r="L40" s="372"/>
      <c r="M40" s="408">
        <v>0</v>
      </c>
      <c r="N40" s="409">
        <v>0</v>
      </c>
      <c r="O40" s="372"/>
      <c r="P40" s="409">
        <v>18000</v>
      </c>
      <c r="Q40" s="369"/>
      <c r="R40" s="372"/>
      <c r="S40" s="408">
        <v>0</v>
      </c>
      <c r="T40" s="408">
        <v>0</v>
      </c>
      <c r="U40" s="408">
        <v>0</v>
      </c>
      <c r="V40" s="408">
        <v>57500</v>
      </c>
      <c r="W40" s="408">
        <v>0</v>
      </c>
      <c r="X40" s="408">
        <v>0</v>
      </c>
      <c r="Y40" s="408">
        <v>0</v>
      </c>
      <c r="Z40" s="408">
        <v>0</v>
      </c>
      <c r="AA40" s="408">
        <v>0</v>
      </c>
      <c r="AB40" s="408">
        <v>178500</v>
      </c>
    </row>
    <row r="41" spans="1:28" ht="12.75">
      <c r="A41" s="410"/>
      <c r="B41" s="376"/>
      <c r="C41" s="377"/>
      <c r="D41" s="407" t="s">
        <v>469</v>
      </c>
      <c r="E41" s="369"/>
      <c r="F41" s="369"/>
      <c r="G41" s="369"/>
      <c r="H41" s="372"/>
      <c r="I41" s="408">
        <v>38471</v>
      </c>
      <c r="J41" s="408">
        <v>0</v>
      </c>
      <c r="K41" s="409">
        <v>23565</v>
      </c>
      <c r="L41" s="372"/>
      <c r="M41" s="408">
        <v>0</v>
      </c>
      <c r="N41" s="409">
        <v>0</v>
      </c>
      <c r="O41" s="372"/>
      <c r="P41" s="409">
        <v>2956</v>
      </c>
      <c r="Q41" s="369"/>
      <c r="R41" s="372"/>
      <c r="S41" s="408">
        <v>0</v>
      </c>
      <c r="T41" s="408">
        <v>0</v>
      </c>
      <c r="U41" s="408">
        <v>0</v>
      </c>
      <c r="V41" s="408">
        <v>0</v>
      </c>
      <c r="W41" s="408">
        <v>0</v>
      </c>
      <c r="X41" s="408">
        <v>0</v>
      </c>
      <c r="Y41" s="408">
        <v>0</v>
      </c>
      <c r="Z41" s="408">
        <v>0</v>
      </c>
      <c r="AA41" s="408">
        <v>0</v>
      </c>
      <c r="AB41" s="408">
        <v>64992</v>
      </c>
    </row>
    <row r="42" spans="1:28" ht="12.75">
      <c r="A42" s="410"/>
      <c r="B42" s="379"/>
      <c r="C42" s="381"/>
      <c r="D42" s="411" t="s">
        <v>519</v>
      </c>
      <c r="E42" s="369"/>
      <c r="F42" s="369"/>
      <c r="G42" s="369"/>
      <c r="H42" s="372"/>
      <c r="I42" s="412">
        <v>255071</v>
      </c>
      <c r="J42" s="412">
        <v>0</v>
      </c>
      <c r="K42" s="413">
        <v>300565</v>
      </c>
      <c r="L42" s="372"/>
      <c r="M42" s="412">
        <v>0</v>
      </c>
      <c r="N42" s="413">
        <v>0</v>
      </c>
      <c r="O42" s="372"/>
      <c r="P42" s="413">
        <v>157956</v>
      </c>
      <c r="Q42" s="369"/>
      <c r="R42" s="372"/>
      <c r="S42" s="412">
        <v>0</v>
      </c>
      <c r="T42" s="412">
        <v>13500</v>
      </c>
      <c r="U42" s="412">
        <v>0</v>
      </c>
      <c r="V42" s="412">
        <v>263200</v>
      </c>
      <c r="W42" s="412">
        <v>0</v>
      </c>
      <c r="X42" s="412">
        <v>0</v>
      </c>
      <c r="Y42" s="412">
        <v>0</v>
      </c>
      <c r="Z42" s="412">
        <v>0</v>
      </c>
      <c r="AA42" s="412">
        <v>0</v>
      </c>
      <c r="AB42" s="412">
        <v>990292</v>
      </c>
    </row>
    <row r="43" spans="1:28" ht="12.75">
      <c r="A43" s="414"/>
      <c r="B43" s="415" t="s">
        <v>520</v>
      </c>
      <c r="C43" s="369"/>
      <c r="D43" s="369"/>
      <c r="E43" s="369"/>
      <c r="F43" s="369"/>
      <c r="G43" s="369"/>
      <c r="H43" s="372"/>
      <c r="I43" s="416">
        <v>255071</v>
      </c>
      <c r="J43" s="416">
        <v>0</v>
      </c>
      <c r="K43" s="417">
        <v>300565</v>
      </c>
      <c r="L43" s="372"/>
      <c r="M43" s="416">
        <v>0</v>
      </c>
      <c r="N43" s="417">
        <v>0</v>
      </c>
      <c r="O43" s="372"/>
      <c r="P43" s="417">
        <v>157956</v>
      </c>
      <c r="Q43" s="369"/>
      <c r="R43" s="372"/>
      <c r="S43" s="416">
        <v>0</v>
      </c>
      <c r="T43" s="416">
        <v>13500</v>
      </c>
      <c r="U43" s="416">
        <v>0</v>
      </c>
      <c r="V43" s="416">
        <v>263200</v>
      </c>
      <c r="W43" s="416">
        <v>0</v>
      </c>
      <c r="X43" s="416">
        <v>0</v>
      </c>
      <c r="Y43" s="416">
        <v>0</v>
      </c>
      <c r="Z43" s="416">
        <v>0</v>
      </c>
      <c r="AA43" s="416">
        <v>0</v>
      </c>
      <c r="AB43" s="416">
        <v>990292</v>
      </c>
    </row>
    <row r="44" spans="1:28" ht="12.75">
      <c r="A44" s="407" t="s">
        <v>4</v>
      </c>
      <c r="B44" s="407" t="s">
        <v>383</v>
      </c>
      <c r="C44" s="340"/>
      <c r="D44" s="407" t="s">
        <v>419</v>
      </c>
      <c r="E44" s="369"/>
      <c r="F44" s="369"/>
      <c r="G44" s="369"/>
      <c r="H44" s="372"/>
      <c r="I44" s="408">
        <v>15496</v>
      </c>
      <c r="J44" s="408">
        <v>0</v>
      </c>
      <c r="K44" s="409">
        <v>31300</v>
      </c>
      <c r="L44" s="372"/>
      <c r="M44" s="408">
        <v>0</v>
      </c>
      <c r="N44" s="409">
        <v>0</v>
      </c>
      <c r="O44" s="372"/>
      <c r="P44" s="409">
        <v>14600</v>
      </c>
      <c r="Q44" s="369"/>
      <c r="R44" s="372"/>
      <c r="S44" s="408">
        <v>0</v>
      </c>
      <c r="T44" s="408">
        <v>0</v>
      </c>
      <c r="U44" s="408">
        <v>0</v>
      </c>
      <c r="V44" s="408">
        <v>7300</v>
      </c>
      <c r="W44" s="408">
        <v>0</v>
      </c>
      <c r="X44" s="408">
        <v>0</v>
      </c>
      <c r="Y44" s="408">
        <v>0</v>
      </c>
      <c r="Z44" s="408">
        <v>0</v>
      </c>
      <c r="AA44" s="408">
        <v>0</v>
      </c>
      <c r="AB44" s="408">
        <v>68696</v>
      </c>
    </row>
    <row r="45" spans="1:28" ht="26.25" customHeight="1">
      <c r="A45" s="410"/>
      <c r="B45" s="376"/>
      <c r="C45" s="377"/>
      <c r="D45" s="407" t="s">
        <v>471</v>
      </c>
      <c r="E45" s="369"/>
      <c r="F45" s="369"/>
      <c r="G45" s="369"/>
      <c r="H45" s="372"/>
      <c r="I45" s="408">
        <v>45750</v>
      </c>
      <c r="J45" s="408">
        <v>0</v>
      </c>
      <c r="K45" s="409">
        <v>0</v>
      </c>
      <c r="L45" s="372"/>
      <c r="M45" s="408">
        <v>0</v>
      </c>
      <c r="N45" s="409">
        <v>0</v>
      </c>
      <c r="O45" s="372"/>
      <c r="P45" s="409">
        <v>2000</v>
      </c>
      <c r="Q45" s="369"/>
      <c r="R45" s="372"/>
      <c r="S45" s="408">
        <v>0</v>
      </c>
      <c r="T45" s="408">
        <v>0</v>
      </c>
      <c r="U45" s="408">
        <v>0</v>
      </c>
      <c r="V45" s="408">
        <v>0</v>
      </c>
      <c r="W45" s="408">
        <v>0</v>
      </c>
      <c r="X45" s="408">
        <v>0</v>
      </c>
      <c r="Y45" s="408">
        <v>0</v>
      </c>
      <c r="Z45" s="408">
        <v>0</v>
      </c>
      <c r="AA45" s="408">
        <v>0</v>
      </c>
      <c r="AB45" s="408">
        <v>47750</v>
      </c>
    </row>
    <row r="46" spans="1:28" ht="39" customHeight="1">
      <c r="A46" s="410"/>
      <c r="B46" s="376"/>
      <c r="C46" s="377"/>
      <c r="D46" s="407" t="s">
        <v>421</v>
      </c>
      <c r="E46" s="369"/>
      <c r="F46" s="369"/>
      <c r="G46" s="369"/>
      <c r="H46" s="372"/>
      <c r="I46" s="408">
        <v>529857</v>
      </c>
      <c r="J46" s="408">
        <v>2000</v>
      </c>
      <c r="K46" s="409">
        <v>11654</v>
      </c>
      <c r="L46" s="372"/>
      <c r="M46" s="408">
        <v>9500</v>
      </c>
      <c r="N46" s="409">
        <v>100000</v>
      </c>
      <c r="O46" s="372"/>
      <c r="P46" s="409">
        <v>9166</v>
      </c>
      <c r="Q46" s="369"/>
      <c r="R46" s="372"/>
      <c r="S46" s="408">
        <v>276351</v>
      </c>
      <c r="T46" s="408">
        <v>0</v>
      </c>
      <c r="U46" s="408">
        <v>97975</v>
      </c>
      <c r="V46" s="408">
        <v>0</v>
      </c>
      <c r="W46" s="408">
        <v>100000</v>
      </c>
      <c r="X46" s="408">
        <v>377</v>
      </c>
      <c r="Y46" s="408">
        <v>152200</v>
      </c>
      <c r="Z46" s="408">
        <v>0</v>
      </c>
      <c r="AA46" s="408">
        <v>0</v>
      </c>
      <c r="AB46" s="408">
        <v>1289080</v>
      </c>
    </row>
    <row r="47" spans="1:28" ht="12.75" customHeight="1">
      <c r="A47" s="410"/>
      <c r="B47" s="376"/>
      <c r="C47" s="377"/>
      <c r="D47" s="407" t="s">
        <v>473</v>
      </c>
      <c r="E47" s="369"/>
      <c r="F47" s="369"/>
      <c r="G47" s="369"/>
      <c r="H47" s="372"/>
      <c r="I47" s="408">
        <v>32303.04</v>
      </c>
      <c r="J47" s="408">
        <v>0</v>
      </c>
      <c r="K47" s="409">
        <v>24600</v>
      </c>
      <c r="L47" s="372"/>
      <c r="M47" s="408">
        <v>0</v>
      </c>
      <c r="N47" s="409">
        <v>0</v>
      </c>
      <c r="O47" s="372"/>
      <c r="P47" s="409">
        <v>0</v>
      </c>
      <c r="Q47" s="369"/>
      <c r="R47" s="372"/>
      <c r="S47" s="408">
        <v>35450</v>
      </c>
      <c r="T47" s="408">
        <v>0</v>
      </c>
      <c r="U47" s="408">
        <v>10000</v>
      </c>
      <c r="V47" s="408">
        <v>12140</v>
      </c>
      <c r="W47" s="408">
        <v>0</v>
      </c>
      <c r="X47" s="408">
        <v>0</v>
      </c>
      <c r="Y47" s="408">
        <v>0</v>
      </c>
      <c r="Z47" s="408">
        <v>0</v>
      </c>
      <c r="AA47" s="408">
        <v>0</v>
      </c>
      <c r="AB47" s="408">
        <v>114493.04</v>
      </c>
    </row>
    <row r="48" spans="1:28" ht="12.75">
      <c r="A48" s="410"/>
      <c r="B48" s="379"/>
      <c r="C48" s="381"/>
      <c r="D48" s="411" t="s">
        <v>519</v>
      </c>
      <c r="E48" s="369"/>
      <c r="F48" s="369"/>
      <c r="G48" s="369"/>
      <c r="H48" s="372"/>
      <c r="I48" s="412">
        <v>623406.04</v>
      </c>
      <c r="J48" s="412">
        <v>2000</v>
      </c>
      <c r="K48" s="413">
        <v>67554</v>
      </c>
      <c r="L48" s="372"/>
      <c r="M48" s="412">
        <v>9500</v>
      </c>
      <c r="N48" s="413">
        <v>100000</v>
      </c>
      <c r="O48" s="372"/>
      <c r="P48" s="413">
        <v>25766</v>
      </c>
      <c r="Q48" s="369"/>
      <c r="R48" s="372"/>
      <c r="S48" s="412">
        <v>311801</v>
      </c>
      <c r="T48" s="412">
        <v>0</v>
      </c>
      <c r="U48" s="412">
        <v>107975</v>
      </c>
      <c r="V48" s="412">
        <v>19440</v>
      </c>
      <c r="W48" s="412">
        <v>100000</v>
      </c>
      <c r="X48" s="412">
        <v>377</v>
      </c>
      <c r="Y48" s="412">
        <v>152200</v>
      </c>
      <c r="Z48" s="412">
        <v>0</v>
      </c>
      <c r="AA48" s="412">
        <v>0</v>
      </c>
      <c r="AB48" s="412">
        <v>1520019.04</v>
      </c>
    </row>
    <row r="49" spans="1:28" ht="12.75">
      <c r="A49" s="414"/>
      <c r="B49" s="415" t="s">
        <v>520</v>
      </c>
      <c r="C49" s="369"/>
      <c r="D49" s="369"/>
      <c r="E49" s="369"/>
      <c r="F49" s="369"/>
      <c r="G49" s="369"/>
      <c r="H49" s="372"/>
      <c r="I49" s="416">
        <v>623406.04</v>
      </c>
      <c r="J49" s="416">
        <v>2000</v>
      </c>
      <c r="K49" s="417">
        <v>67554</v>
      </c>
      <c r="L49" s="372"/>
      <c r="M49" s="416">
        <v>9500</v>
      </c>
      <c r="N49" s="417">
        <v>100000</v>
      </c>
      <c r="O49" s="372"/>
      <c r="P49" s="417">
        <v>25766</v>
      </c>
      <c r="Q49" s="369"/>
      <c r="R49" s="372"/>
      <c r="S49" s="416">
        <v>311801</v>
      </c>
      <c r="T49" s="416">
        <v>0</v>
      </c>
      <c r="U49" s="416">
        <v>107975</v>
      </c>
      <c r="V49" s="416">
        <v>19440</v>
      </c>
      <c r="W49" s="416">
        <v>100000</v>
      </c>
      <c r="X49" s="416">
        <v>377</v>
      </c>
      <c r="Y49" s="416">
        <v>152200</v>
      </c>
      <c r="Z49" s="416">
        <v>0</v>
      </c>
      <c r="AA49" s="416">
        <v>0</v>
      </c>
      <c r="AB49" s="416">
        <v>1520019.04</v>
      </c>
    </row>
    <row r="50" spans="1:28" ht="12.75">
      <c r="A50" s="407" t="s">
        <v>5</v>
      </c>
      <c r="B50" s="407" t="s">
        <v>383</v>
      </c>
      <c r="C50" s="340"/>
      <c r="D50" s="407" t="s">
        <v>424</v>
      </c>
      <c r="E50" s="369"/>
      <c r="F50" s="369"/>
      <c r="G50" s="369"/>
      <c r="H50" s="372"/>
      <c r="I50" s="408">
        <v>0</v>
      </c>
      <c r="J50" s="408">
        <v>0</v>
      </c>
      <c r="K50" s="409">
        <v>72565</v>
      </c>
      <c r="L50" s="372"/>
      <c r="M50" s="408">
        <v>0</v>
      </c>
      <c r="N50" s="409">
        <v>0</v>
      </c>
      <c r="O50" s="372"/>
      <c r="P50" s="409">
        <v>5805</v>
      </c>
      <c r="Q50" s="369"/>
      <c r="R50" s="372"/>
      <c r="S50" s="408">
        <v>0</v>
      </c>
      <c r="T50" s="408">
        <v>0</v>
      </c>
      <c r="U50" s="408">
        <v>0</v>
      </c>
      <c r="V50" s="408">
        <v>0</v>
      </c>
      <c r="W50" s="408">
        <v>0</v>
      </c>
      <c r="X50" s="408">
        <v>0</v>
      </c>
      <c r="Y50" s="408">
        <v>0</v>
      </c>
      <c r="Z50" s="408">
        <v>0</v>
      </c>
      <c r="AA50" s="408">
        <v>0</v>
      </c>
      <c r="AB50" s="408">
        <v>78370</v>
      </c>
    </row>
    <row r="51" spans="1:28" ht="12.75">
      <c r="A51" s="410"/>
      <c r="B51" s="376"/>
      <c r="C51" s="377"/>
      <c r="D51" s="407" t="s">
        <v>475</v>
      </c>
      <c r="E51" s="369"/>
      <c r="F51" s="369"/>
      <c r="G51" s="369"/>
      <c r="H51" s="372"/>
      <c r="I51" s="408">
        <v>0</v>
      </c>
      <c r="J51" s="408">
        <v>0</v>
      </c>
      <c r="K51" s="409">
        <v>0</v>
      </c>
      <c r="L51" s="372"/>
      <c r="M51" s="408">
        <v>0</v>
      </c>
      <c r="N51" s="409">
        <v>0</v>
      </c>
      <c r="O51" s="372"/>
      <c r="P51" s="409">
        <v>0</v>
      </c>
      <c r="Q51" s="369"/>
      <c r="R51" s="372"/>
      <c r="S51" s="408">
        <v>0</v>
      </c>
      <c r="T51" s="408">
        <v>0</v>
      </c>
      <c r="U51" s="408">
        <v>0</v>
      </c>
      <c r="V51" s="408">
        <v>585</v>
      </c>
      <c r="W51" s="408">
        <v>0</v>
      </c>
      <c r="X51" s="408">
        <v>0</v>
      </c>
      <c r="Y51" s="408">
        <v>0</v>
      </c>
      <c r="Z51" s="408">
        <v>0</v>
      </c>
      <c r="AA51" s="408">
        <v>0</v>
      </c>
      <c r="AB51" s="408">
        <v>585</v>
      </c>
    </row>
    <row r="52" spans="1:28" ht="12.75">
      <c r="A52" s="410"/>
      <c r="B52" s="376"/>
      <c r="C52" s="377"/>
      <c r="D52" s="407" t="s">
        <v>477</v>
      </c>
      <c r="E52" s="369"/>
      <c r="F52" s="369"/>
      <c r="G52" s="369"/>
      <c r="H52" s="372"/>
      <c r="I52" s="408">
        <v>0</v>
      </c>
      <c r="J52" s="408">
        <v>0</v>
      </c>
      <c r="K52" s="409">
        <v>11310</v>
      </c>
      <c r="L52" s="372"/>
      <c r="M52" s="408">
        <v>0</v>
      </c>
      <c r="N52" s="409">
        <v>0</v>
      </c>
      <c r="O52" s="372"/>
      <c r="P52" s="409">
        <v>5</v>
      </c>
      <c r="Q52" s="369"/>
      <c r="R52" s="372"/>
      <c r="S52" s="408">
        <v>0</v>
      </c>
      <c r="T52" s="408">
        <v>0</v>
      </c>
      <c r="U52" s="408">
        <v>0</v>
      </c>
      <c r="V52" s="408">
        <v>0</v>
      </c>
      <c r="W52" s="408">
        <v>0</v>
      </c>
      <c r="X52" s="408">
        <v>0</v>
      </c>
      <c r="Y52" s="408">
        <v>0</v>
      </c>
      <c r="Z52" s="408">
        <v>0</v>
      </c>
      <c r="AA52" s="408">
        <v>0</v>
      </c>
      <c r="AB52" s="408">
        <v>11315</v>
      </c>
    </row>
    <row r="53" spans="1:28" ht="12.75">
      <c r="A53" s="410"/>
      <c r="B53" s="376"/>
      <c r="C53" s="377"/>
      <c r="D53" s="407" t="s">
        <v>479</v>
      </c>
      <c r="E53" s="369"/>
      <c r="F53" s="369"/>
      <c r="G53" s="369"/>
      <c r="H53" s="372"/>
      <c r="I53" s="408">
        <v>0</v>
      </c>
      <c r="J53" s="408">
        <v>0</v>
      </c>
      <c r="K53" s="409">
        <v>0</v>
      </c>
      <c r="L53" s="372"/>
      <c r="M53" s="408">
        <v>0</v>
      </c>
      <c r="N53" s="409">
        <v>0</v>
      </c>
      <c r="O53" s="372"/>
      <c r="P53" s="409">
        <v>0</v>
      </c>
      <c r="Q53" s="369"/>
      <c r="R53" s="372"/>
      <c r="S53" s="408">
        <v>528745.82</v>
      </c>
      <c r="T53" s="408">
        <v>0</v>
      </c>
      <c r="U53" s="408">
        <v>0</v>
      </c>
      <c r="V53" s="408">
        <v>0</v>
      </c>
      <c r="W53" s="408">
        <v>0</v>
      </c>
      <c r="X53" s="408">
        <v>0</v>
      </c>
      <c r="Y53" s="408">
        <v>0</v>
      </c>
      <c r="Z53" s="408">
        <v>0</v>
      </c>
      <c r="AA53" s="408">
        <v>0</v>
      </c>
      <c r="AB53" s="408">
        <v>528745.82</v>
      </c>
    </row>
    <row r="54" spans="1:28" ht="12.75">
      <c r="A54" s="410"/>
      <c r="B54" s="376"/>
      <c r="C54" s="377"/>
      <c r="D54" s="407" t="s">
        <v>481</v>
      </c>
      <c r="E54" s="369"/>
      <c r="F54" s="369"/>
      <c r="G54" s="369"/>
      <c r="H54" s="372"/>
      <c r="I54" s="408">
        <v>0</v>
      </c>
      <c r="J54" s="408">
        <v>0</v>
      </c>
      <c r="K54" s="409">
        <v>0</v>
      </c>
      <c r="L54" s="372"/>
      <c r="M54" s="408">
        <v>0</v>
      </c>
      <c r="N54" s="409">
        <v>0</v>
      </c>
      <c r="O54" s="372"/>
      <c r="P54" s="409">
        <v>0</v>
      </c>
      <c r="Q54" s="369"/>
      <c r="R54" s="372"/>
      <c r="S54" s="408">
        <v>0</v>
      </c>
      <c r="T54" s="408">
        <v>0</v>
      </c>
      <c r="U54" s="408">
        <v>0</v>
      </c>
      <c r="V54" s="408">
        <v>54435</v>
      </c>
      <c r="W54" s="408">
        <v>0</v>
      </c>
      <c r="X54" s="408">
        <v>0</v>
      </c>
      <c r="Y54" s="408">
        <v>0</v>
      </c>
      <c r="Z54" s="408">
        <v>0</v>
      </c>
      <c r="AA54" s="408">
        <v>0</v>
      </c>
      <c r="AB54" s="408">
        <v>54435</v>
      </c>
    </row>
    <row r="55" spans="1:28" ht="12.75">
      <c r="A55" s="410"/>
      <c r="B55" s="376"/>
      <c r="C55" s="377"/>
      <c r="D55" s="407" t="s">
        <v>483</v>
      </c>
      <c r="E55" s="369"/>
      <c r="F55" s="369"/>
      <c r="G55" s="369"/>
      <c r="H55" s="372"/>
      <c r="I55" s="408">
        <v>34000</v>
      </c>
      <c r="J55" s="408">
        <v>0</v>
      </c>
      <c r="K55" s="409">
        <v>0</v>
      </c>
      <c r="L55" s="372"/>
      <c r="M55" s="408">
        <v>0</v>
      </c>
      <c r="N55" s="409">
        <v>0</v>
      </c>
      <c r="O55" s="372"/>
      <c r="P55" s="409">
        <v>0</v>
      </c>
      <c r="Q55" s="369"/>
      <c r="R55" s="372"/>
      <c r="S55" s="408">
        <v>0</v>
      </c>
      <c r="T55" s="408">
        <v>0</v>
      </c>
      <c r="U55" s="408">
        <v>0</v>
      </c>
      <c r="V55" s="408">
        <v>0</v>
      </c>
      <c r="W55" s="408">
        <v>0</v>
      </c>
      <c r="X55" s="408">
        <v>0</v>
      </c>
      <c r="Y55" s="408">
        <v>0</v>
      </c>
      <c r="Z55" s="408">
        <v>0</v>
      </c>
      <c r="AA55" s="408">
        <v>0</v>
      </c>
      <c r="AB55" s="408">
        <v>34000</v>
      </c>
    </row>
    <row r="56" spans="1:28" ht="12.75">
      <c r="A56" s="410"/>
      <c r="B56" s="376"/>
      <c r="C56" s="377"/>
      <c r="D56" s="407" t="s">
        <v>485</v>
      </c>
      <c r="E56" s="369"/>
      <c r="F56" s="369"/>
      <c r="G56" s="369"/>
      <c r="H56" s="372"/>
      <c r="I56" s="408">
        <v>136119</v>
      </c>
      <c r="J56" s="408">
        <v>0</v>
      </c>
      <c r="K56" s="409">
        <v>0</v>
      </c>
      <c r="L56" s="372"/>
      <c r="M56" s="408">
        <v>0</v>
      </c>
      <c r="N56" s="409">
        <v>0</v>
      </c>
      <c r="O56" s="372"/>
      <c r="P56" s="409">
        <v>0</v>
      </c>
      <c r="Q56" s="369"/>
      <c r="R56" s="372"/>
      <c r="S56" s="408">
        <v>0</v>
      </c>
      <c r="T56" s="408">
        <v>0</v>
      </c>
      <c r="U56" s="408">
        <v>0</v>
      </c>
      <c r="V56" s="408">
        <v>0</v>
      </c>
      <c r="W56" s="408">
        <v>0</v>
      </c>
      <c r="X56" s="408">
        <v>0</v>
      </c>
      <c r="Y56" s="408">
        <v>0</v>
      </c>
      <c r="Z56" s="408">
        <v>0</v>
      </c>
      <c r="AA56" s="408">
        <v>0</v>
      </c>
      <c r="AB56" s="408">
        <v>136119</v>
      </c>
    </row>
    <row r="57" spans="1:28" ht="12.75">
      <c r="A57" s="410"/>
      <c r="B57" s="376"/>
      <c r="C57" s="377"/>
      <c r="D57" s="407" t="s">
        <v>426</v>
      </c>
      <c r="E57" s="369"/>
      <c r="F57" s="369"/>
      <c r="G57" s="369"/>
      <c r="H57" s="372"/>
      <c r="I57" s="408">
        <v>5200</v>
      </c>
      <c r="J57" s="408">
        <v>0</v>
      </c>
      <c r="K57" s="409">
        <v>0</v>
      </c>
      <c r="L57" s="372"/>
      <c r="M57" s="408">
        <v>0</v>
      </c>
      <c r="N57" s="409">
        <v>0</v>
      </c>
      <c r="O57" s="372"/>
      <c r="P57" s="409">
        <v>0</v>
      </c>
      <c r="Q57" s="369"/>
      <c r="R57" s="372"/>
      <c r="S57" s="408">
        <v>0</v>
      </c>
      <c r="T57" s="408">
        <v>0</v>
      </c>
      <c r="U57" s="408">
        <v>0</v>
      </c>
      <c r="V57" s="408">
        <v>0</v>
      </c>
      <c r="W57" s="408">
        <v>0</v>
      </c>
      <c r="X57" s="408">
        <v>0</v>
      </c>
      <c r="Y57" s="408">
        <v>0</v>
      </c>
      <c r="Z57" s="408">
        <v>0</v>
      </c>
      <c r="AA57" s="408">
        <v>0</v>
      </c>
      <c r="AB57" s="408">
        <v>5200</v>
      </c>
    </row>
    <row r="58" spans="1:28" ht="12.75">
      <c r="A58" s="410"/>
      <c r="B58" s="376"/>
      <c r="C58" s="377"/>
      <c r="D58" s="407" t="s">
        <v>428</v>
      </c>
      <c r="E58" s="369"/>
      <c r="F58" s="369"/>
      <c r="G58" s="369"/>
      <c r="H58" s="372"/>
      <c r="I58" s="408">
        <v>9050</v>
      </c>
      <c r="J58" s="408">
        <v>0</v>
      </c>
      <c r="K58" s="409">
        <v>35900</v>
      </c>
      <c r="L58" s="372"/>
      <c r="M58" s="408">
        <v>0</v>
      </c>
      <c r="N58" s="409">
        <v>0</v>
      </c>
      <c r="O58" s="372"/>
      <c r="P58" s="409">
        <v>5450</v>
      </c>
      <c r="Q58" s="369"/>
      <c r="R58" s="372"/>
      <c r="S58" s="408">
        <v>0</v>
      </c>
      <c r="T58" s="408">
        <v>0</v>
      </c>
      <c r="U58" s="408">
        <v>0</v>
      </c>
      <c r="V58" s="408">
        <v>30000</v>
      </c>
      <c r="W58" s="408">
        <v>0</v>
      </c>
      <c r="X58" s="408">
        <v>0</v>
      </c>
      <c r="Y58" s="408">
        <v>0</v>
      </c>
      <c r="Z58" s="408">
        <v>0</v>
      </c>
      <c r="AA58" s="408">
        <v>0</v>
      </c>
      <c r="AB58" s="408">
        <v>80400</v>
      </c>
    </row>
    <row r="59" spans="1:28" ht="12.75">
      <c r="A59" s="410"/>
      <c r="B59" s="376"/>
      <c r="C59" s="377"/>
      <c r="D59" s="407" t="s">
        <v>487</v>
      </c>
      <c r="E59" s="369"/>
      <c r="F59" s="369"/>
      <c r="G59" s="369"/>
      <c r="H59" s="372"/>
      <c r="I59" s="408">
        <v>0</v>
      </c>
      <c r="J59" s="408">
        <v>0</v>
      </c>
      <c r="K59" s="409">
        <v>0</v>
      </c>
      <c r="L59" s="372"/>
      <c r="M59" s="408">
        <v>0</v>
      </c>
      <c r="N59" s="409">
        <v>0</v>
      </c>
      <c r="O59" s="372"/>
      <c r="P59" s="409">
        <v>0</v>
      </c>
      <c r="Q59" s="369"/>
      <c r="R59" s="372"/>
      <c r="S59" s="408">
        <v>20000</v>
      </c>
      <c r="T59" s="408">
        <v>0</v>
      </c>
      <c r="U59" s="408">
        <v>0</v>
      </c>
      <c r="V59" s="408">
        <v>0</v>
      </c>
      <c r="W59" s="408">
        <v>0</v>
      </c>
      <c r="X59" s="408">
        <v>0</v>
      </c>
      <c r="Y59" s="408">
        <v>0</v>
      </c>
      <c r="Z59" s="408">
        <v>0</v>
      </c>
      <c r="AA59" s="408">
        <v>0</v>
      </c>
      <c r="AB59" s="408">
        <v>20000</v>
      </c>
    </row>
    <row r="60" spans="1:28" ht="12.75">
      <c r="A60" s="410"/>
      <c r="B60" s="379"/>
      <c r="C60" s="381"/>
      <c r="D60" s="411" t="s">
        <v>519</v>
      </c>
      <c r="E60" s="369"/>
      <c r="F60" s="369"/>
      <c r="G60" s="369"/>
      <c r="H60" s="372"/>
      <c r="I60" s="412">
        <v>184369</v>
      </c>
      <c r="J60" s="412">
        <v>0</v>
      </c>
      <c r="K60" s="413">
        <v>119775</v>
      </c>
      <c r="L60" s="372"/>
      <c r="M60" s="412">
        <v>0</v>
      </c>
      <c r="N60" s="413">
        <v>0</v>
      </c>
      <c r="O60" s="372"/>
      <c r="P60" s="413">
        <v>11260</v>
      </c>
      <c r="Q60" s="369"/>
      <c r="R60" s="372"/>
      <c r="S60" s="412">
        <v>548745.82</v>
      </c>
      <c r="T60" s="412">
        <v>0</v>
      </c>
      <c r="U60" s="412">
        <v>0</v>
      </c>
      <c r="V60" s="412">
        <v>85020</v>
      </c>
      <c r="W60" s="412">
        <v>0</v>
      </c>
      <c r="X60" s="412">
        <v>0</v>
      </c>
      <c r="Y60" s="412">
        <v>0</v>
      </c>
      <c r="Z60" s="412">
        <v>0</v>
      </c>
      <c r="AA60" s="412">
        <v>0</v>
      </c>
      <c r="AB60" s="412">
        <v>949169.82</v>
      </c>
    </row>
    <row r="61" spans="1:28" ht="12.75">
      <c r="A61" s="414"/>
      <c r="B61" s="415" t="s">
        <v>520</v>
      </c>
      <c r="C61" s="369"/>
      <c r="D61" s="369"/>
      <c r="E61" s="369"/>
      <c r="F61" s="369"/>
      <c r="G61" s="369"/>
      <c r="H61" s="372"/>
      <c r="I61" s="416">
        <v>184369</v>
      </c>
      <c r="J61" s="416">
        <v>0</v>
      </c>
      <c r="K61" s="417">
        <v>119775</v>
      </c>
      <c r="L61" s="372"/>
      <c r="M61" s="416">
        <v>0</v>
      </c>
      <c r="N61" s="417">
        <v>0</v>
      </c>
      <c r="O61" s="372"/>
      <c r="P61" s="417">
        <v>11260</v>
      </c>
      <c r="Q61" s="369"/>
      <c r="R61" s="372"/>
      <c r="S61" s="416">
        <v>548745.82</v>
      </c>
      <c r="T61" s="416">
        <v>0</v>
      </c>
      <c r="U61" s="416">
        <v>0</v>
      </c>
      <c r="V61" s="416">
        <v>85020</v>
      </c>
      <c r="W61" s="416">
        <v>0</v>
      </c>
      <c r="X61" s="416">
        <v>0</v>
      </c>
      <c r="Y61" s="416">
        <v>0</v>
      </c>
      <c r="Z61" s="416">
        <v>0</v>
      </c>
      <c r="AA61" s="416">
        <v>0</v>
      </c>
      <c r="AB61" s="416">
        <v>949169.82</v>
      </c>
    </row>
    <row r="62" spans="1:28" ht="12.75">
      <c r="A62" s="407" t="s">
        <v>6</v>
      </c>
      <c r="B62" s="407" t="s">
        <v>383</v>
      </c>
      <c r="C62" s="340"/>
      <c r="D62" s="407" t="s">
        <v>431</v>
      </c>
      <c r="E62" s="369"/>
      <c r="F62" s="369"/>
      <c r="G62" s="369"/>
      <c r="H62" s="372"/>
      <c r="I62" s="408">
        <v>135938.26</v>
      </c>
      <c r="J62" s="408">
        <v>0</v>
      </c>
      <c r="K62" s="409">
        <v>0</v>
      </c>
      <c r="L62" s="372"/>
      <c r="M62" s="408">
        <v>0</v>
      </c>
      <c r="N62" s="409">
        <v>0</v>
      </c>
      <c r="O62" s="372"/>
      <c r="P62" s="409">
        <v>13176.68</v>
      </c>
      <c r="Q62" s="369"/>
      <c r="R62" s="372"/>
      <c r="S62" s="408">
        <v>0</v>
      </c>
      <c r="T62" s="408">
        <v>0</v>
      </c>
      <c r="U62" s="408">
        <v>0</v>
      </c>
      <c r="V62" s="408">
        <v>0</v>
      </c>
      <c r="W62" s="408">
        <v>0</v>
      </c>
      <c r="X62" s="408">
        <v>0</v>
      </c>
      <c r="Y62" s="408">
        <v>0</v>
      </c>
      <c r="Z62" s="408">
        <v>0</v>
      </c>
      <c r="AA62" s="408">
        <v>0</v>
      </c>
      <c r="AB62" s="408">
        <v>149114.94</v>
      </c>
    </row>
    <row r="63" spans="1:28" ht="12.75">
      <c r="A63" s="410"/>
      <c r="B63" s="376"/>
      <c r="C63" s="377"/>
      <c r="D63" s="407" t="s">
        <v>433</v>
      </c>
      <c r="E63" s="369"/>
      <c r="F63" s="369"/>
      <c r="G63" s="369"/>
      <c r="H63" s="372"/>
      <c r="I63" s="408">
        <v>5888</v>
      </c>
      <c r="J63" s="408">
        <v>0</v>
      </c>
      <c r="K63" s="409">
        <v>0</v>
      </c>
      <c r="L63" s="372"/>
      <c r="M63" s="408">
        <v>0</v>
      </c>
      <c r="N63" s="409">
        <v>0</v>
      </c>
      <c r="O63" s="372"/>
      <c r="P63" s="409">
        <v>2280</v>
      </c>
      <c r="Q63" s="369"/>
      <c r="R63" s="372"/>
      <c r="S63" s="408">
        <v>0</v>
      </c>
      <c r="T63" s="408">
        <v>0</v>
      </c>
      <c r="U63" s="408">
        <v>0</v>
      </c>
      <c r="V63" s="408">
        <v>0</v>
      </c>
      <c r="W63" s="408">
        <v>0</v>
      </c>
      <c r="X63" s="408">
        <v>0</v>
      </c>
      <c r="Y63" s="408">
        <v>0</v>
      </c>
      <c r="Z63" s="408">
        <v>0</v>
      </c>
      <c r="AA63" s="408">
        <v>0</v>
      </c>
      <c r="AB63" s="408">
        <v>8168</v>
      </c>
    </row>
    <row r="64" spans="1:28" ht="12.75">
      <c r="A64" s="410"/>
      <c r="B64" s="376"/>
      <c r="C64" s="377"/>
      <c r="D64" s="407" t="s">
        <v>489</v>
      </c>
      <c r="E64" s="369"/>
      <c r="F64" s="369"/>
      <c r="G64" s="369"/>
      <c r="H64" s="372"/>
      <c r="I64" s="408">
        <v>14846.88</v>
      </c>
      <c r="J64" s="408">
        <v>0</v>
      </c>
      <c r="K64" s="409">
        <v>0</v>
      </c>
      <c r="L64" s="372"/>
      <c r="M64" s="408">
        <v>0</v>
      </c>
      <c r="N64" s="409">
        <v>0</v>
      </c>
      <c r="O64" s="372"/>
      <c r="P64" s="409">
        <v>5860</v>
      </c>
      <c r="Q64" s="369"/>
      <c r="R64" s="372"/>
      <c r="S64" s="408">
        <v>0</v>
      </c>
      <c r="T64" s="408">
        <v>0</v>
      </c>
      <c r="U64" s="408">
        <v>0</v>
      </c>
      <c r="V64" s="408">
        <v>0</v>
      </c>
      <c r="W64" s="408">
        <v>0</v>
      </c>
      <c r="X64" s="408">
        <v>0</v>
      </c>
      <c r="Y64" s="408">
        <v>0</v>
      </c>
      <c r="Z64" s="408">
        <v>0</v>
      </c>
      <c r="AA64" s="408">
        <v>0</v>
      </c>
      <c r="AB64" s="408">
        <v>20706.88</v>
      </c>
    </row>
    <row r="65" spans="1:28" ht="12.75">
      <c r="A65" s="410"/>
      <c r="B65" s="376"/>
      <c r="C65" s="377"/>
      <c r="D65" s="407" t="s">
        <v>491</v>
      </c>
      <c r="E65" s="369"/>
      <c r="F65" s="369"/>
      <c r="G65" s="369"/>
      <c r="H65" s="372"/>
      <c r="I65" s="408">
        <v>20000</v>
      </c>
      <c r="J65" s="408">
        <v>0</v>
      </c>
      <c r="K65" s="409">
        <v>0</v>
      </c>
      <c r="L65" s="372"/>
      <c r="M65" s="408">
        <v>0</v>
      </c>
      <c r="N65" s="409">
        <v>0</v>
      </c>
      <c r="O65" s="372"/>
      <c r="P65" s="409">
        <v>0</v>
      </c>
      <c r="Q65" s="369"/>
      <c r="R65" s="372"/>
      <c r="S65" s="408">
        <v>0</v>
      </c>
      <c r="T65" s="408">
        <v>0</v>
      </c>
      <c r="U65" s="408">
        <v>0</v>
      </c>
      <c r="V65" s="408">
        <v>0</v>
      </c>
      <c r="W65" s="408">
        <v>0</v>
      </c>
      <c r="X65" s="408">
        <v>0</v>
      </c>
      <c r="Y65" s="408">
        <v>0</v>
      </c>
      <c r="Z65" s="408">
        <v>0</v>
      </c>
      <c r="AA65" s="408">
        <v>0</v>
      </c>
      <c r="AB65" s="408">
        <v>20000</v>
      </c>
    </row>
    <row r="66" spans="1:28" ht="12.75">
      <c r="A66" s="410"/>
      <c r="B66" s="376"/>
      <c r="C66" s="377"/>
      <c r="D66" s="407" t="s">
        <v>493</v>
      </c>
      <c r="E66" s="369"/>
      <c r="F66" s="369"/>
      <c r="G66" s="369"/>
      <c r="H66" s="372"/>
      <c r="I66" s="408">
        <v>63785</v>
      </c>
      <c r="J66" s="408">
        <v>0</v>
      </c>
      <c r="K66" s="409">
        <v>0</v>
      </c>
      <c r="L66" s="372"/>
      <c r="M66" s="408">
        <v>0</v>
      </c>
      <c r="N66" s="409">
        <v>0</v>
      </c>
      <c r="O66" s="372"/>
      <c r="P66" s="409">
        <v>18580</v>
      </c>
      <c r="Q66" s="369"/>
      <c r="R66" s="372"/>
      <c r="S66" s="408">
        <v>0</v>
      </c>
      <c r="T66" s="408">
        <v>0</v>
      </c>
      <c r="U66" s="408">
        <v>0</v>
      </c>
      <c r="V66" s="408">
        <v>0</v>
      </c>
      <c r="W66" s="408">
        <v>0</v>
      </c>
      <c r="X66" s="408">
        <v>0</v>
      </c>
      <c r="Y66" s="408">
        <v>0</v>
      </c>
      <c r="Z66" s="408">
        <v>0</v>
      </c>
      <c r="AA66" s="408">
        <v>0</v>
      </c>
      <c r="AB66" s="408">
        <v>82365</v>
      </c>
    </row>
    <row r="67" spans="1:28" ht="12.75">
      <c r="A67" s="410"/>
      <c r="B67" s="379"/>
      <c r="C67" s="381"/>
      <c r="D67" s="411" t="s">
        <v>519</v>
      </c>
      <c r="E67" s="369"/>
      <c r="F67" s="369"/>
      <c r="G67" s="369"/>
      <c r="H67" s="372"/>
      <c r="I67" s="412">
        <v>240458.14</v>
      </c>
      <c r="J67" s="412">
        <v>0</v>
      </c>
      <c r="K67" s="413">
        <v>0</v>
      </c>
      <c r="L67" s="372"/>
      <c r="M67" s="412">
        <v>0</v>
      </c>
      <c r="N67" s="413">
        <v>0</v>
      </c>
      <c r="O67" s="372"/>
      <c r="P67" s="413">
        <v>39896.68</v>
      </c>
      <c r="Q67" s="369"/>
      <c r="R67" s="372"/>
      <c r="S67" s="412">
        <v>0</v>
      </c>
      <c r="T67" s="412">
        <v>0</v>
      </c>
      <c r="U67" s="412">
        <v>0</v>
      </c>
      <c r="V67" s="412">
        <v>0</v>
      </c>
      <c r="W67" s="412">
        <v>0</v>
      </c>
      <c r="X67" s="412">
        <v>0</v>
      </c>
      <c r="Y67" s="412">
        <v>0</v>
      </c>
      <c r="Z67" s="412">
        <v>0</v>
      </c>
      <c r="AA67" s="412">
        <v>0</v>
      </c>
      <c r="AB67" s="412">
        <v>280354.82</v>
      </c>
    </row>
    <row r="68" spans="1:28" ht="12.75">
      <c r="A68" s="414"/>
      <c r="B68" s="415" t="s">
        <v>520</v>
      </c>
      <c r="C68" s="369"/>
      <c r="D68" s="369"/>
      <c r="E68" s="369"/>
      <c r="F68" s="369"/>
      <c r="G68" s="369"/>
      <c r="H68" s="372"/>
      <c r="I68" s="416">
        <v>240458.14</v>
      </c>
      <c r="J68" s="416">
        <v>0</v>
      </c>
      <c r="K68" s="417">
        <v>0</v>
      </c>
      <c r="L68" s="372"/>
      <c r="M68" s="416">
        <v>0</v>
      </c>
      <c r="N68" s="417">
        <v>0</v>
      </c>
      <c r="O68" s="372"/>
      <c r="P68" s="417">
        <v>39896.68</v>
      </c>
      <c r="Q68" s="369"/>
      <c r="R68" s="372"/>
      <c r="S68" s="416">
        <v>0</v>
      </c>
      <c r="T68" s="416">
        <v>0</v>
      </c>
      <c r="U68" s="416">
        <v>0</v>
      </c>
      <c r="V68" s="416">
        <v>0</v>
      </c>
      <c r="W68" s="416">
        <v>0</v>
      </c>
      <c r="X68" s="416">
        <v>0</v>
      </c>
      <c r="Y68" s="416">
        <v>0</v>
      </c>
      <c r="Z68" s="416">
        <v>0</v>
      </c>
      <c r="AA68" s="416">
        <v>0</v>
      </c>
      <c r="AB68" s="416">
        <v>280354.82</v>
      </c>
    </row>
    <row r="69" spans="1:28" ht="12.75">
      <c r="A69" s="407" t="s">
        <v>39</v>
      </c>
      <c r="B69" s="407" t="s">
        <v>383</v>
      </c>
      <c r="C69" s="340"/>
      <c r="D69" s="407" t="s">
        <v>496</v>
      </c>
      <c r="E69" s="369"/>
      <c r="F69" s="369"/>
      <c r="G69" s="369"/>
      <c r="H69" s="372"/>
      <c r="I69" s="408">
        <v>111000</v>
      </c>
      <c r="J69" s="408">
        <v>0</v>
      </c>
      <c r="K69" s="409">
        <v>28000</v>
      </c>
      <c r="L69" s="372"/>
      <c r="M69" s="408">
        <v>0</v>
      </c>
      <c r="N69" s="409">
        <v>0</v>
      </c>
      <c r="O69" s="372"/>
      <c r="P69" s="409">
        <v>0</v>
      </c>
      <c r="Q69" s="369"/>
      <c r="R69" s="372"/>
      <c r="S69" s="408">
        <v>37000</v>
      </c>
      <c r="T69" s="408">
        <v>0</v>
      </c>
      <c r="U69" s="408">
        <v>0</v>
      </c>
      <c r="V69" s="408">
        <v>27700</v>
      </c>
      <c r="W69" s="408">
        <v>0</v>
      </c>
      <c r="X69" s="408">
        <v>0</v>
      </c>
      <c r="Y69" s="408">
        <v>0</v>
      </c>
      <c r="Z69" s="408">
        <v>0</v>
      </c>
      <c r="AA69" s="408">
        <v>0</v>
      </c>
      <c r="AB69" s="408">
        <v>203700</v>
      </c>
    </row>
    <row r="70" spans="1:28" ht="12.75">
      <c r="A70" s="410"/>
      <c r="B70" s="376"/>
      <c r="C70" s="377"/>
      <c r="D70" s="407" t="s">
        <v>498</v>
      </c>
      <c r="E70" s="369"/>
      <c r="F70" s="369"/>
      <c r="G70" s="369"/>
      <c r="H70" s="372"/>
      <c r="I70" s="408">
        <v>0</v>
      </c>
      <c r="J70" s="408">
        <v>0</v>
      </c>
      <c r="K70" s="409">
        <v>30000</v>
      </c>
      <c r="L70" s="372"/>
      <c r="M70" s="408">
        <v>0</v>
      </c>
      <c r="N70" s="409">
        <v>0</v>
      </c>
      <c r="O70" s="372"/>
      <c r="P70" s="409">
        <v>0</v>
      </c>
      <c r="Q70" s="369"/>
      <c r="R70" s="372"/>
      <c r="S70" s="408">
        <v>2400</v>
      </c>
      <c r="T70" s="408">
        <v>0</v>
      </c>
      <c r="U70" s="408">
        <v>0</v>
      </c>
      <c r="V70" s="408">
        <v>0</v>
      </c>
      <c r="W70" s="408">
        <v>0</v>
      </c>
      <c r="X70" s="408">
        <v>0</v>
      </c>
      <c r="Y70" s="408">
        <v>0</v>
      </c>
      <c r="Z70" s="408">
        <v>0</v>
      </c>
      <c r="AA70" s="408">
        <v>0</v>
      </c>
      <c r="AB70" s="408">
        <v>32400</v>
      </c>
    </row>
    <row r="71" spans="1:28" ht="12.75">
      <c r="A71" s="410"/>
      <c r="B71" s="376"/>
      <c r="C71" s="377"/>
      <c r="D71" s="407" t="s">
        <v>256</v>
      </c>
      <c r="E71" s="369"/>
      <c r="F71" s="369"/>
      <c r="G71" s="369"/>
      <c r="H71" s="372"/>
      <c r="I71" s="408">
        <v>50000</v>
      </c>
      <c r="J71" s="408">
        <v>0</v>
      </c>
      <c r="K71" s="409">
        <v>0</v>
      </c>
      <c r="L71" s="372"/>
      <c r="M71" s="408">
        <v>0</v>
      </c>
      <c r="N71" s="409">
        <v>0</v>
      </c>
      <c r="O71" s="372"/>
      <c r="P71" s="409">
        <v>79948</v>
      </c>
      <c r="Q71" s="369"/>
      <c r="R71" s="372"/>
      <c r="S71" s="408">
        <v>0</v>
      </c>
      <c r="T71" s="408">
        <v>0</v>
      </c>
      <c r="U71" s="408">
        <v>0</v>
      </c>
      <c r="V71" s="408">
        <v>0</v>
      </c>
      <c r="W71" s="408">
        <v>0</v>
      </c>
      <c r="X71" s="408">
        <v>0</v>
      </c>
      <c r="Y71" s="408">
        <v>0</v>
      </c>
      <c r="Z71" s="408">
        <v>0</v>
      </c>
      <c r="AA71" s="408">
        <v>0</v>
      </c>
      <c r="AB71" s="408">
        <v>129948</v>
      </c>
    </row>
    <row r="72" spans="1:28" ht="12.75">
      <c r="A72" s="410"/>
      <c r="B72" s="379"/>
      <c r="C72" s="381"/>
      <c r="D72" s="411" t="s">
        <v>519</v>
      </c>
      <c r="E72" s="369"/>
      <c r="F72" s="369"/>
      <c r="G72" s="369"/>
      <c r="H72" s="372"/>
      <c r="I72" s="412">
        <v>161000</v>
      </c>
      <c r="J72" s="412">
        <v>0</v>
      </c>
      <c r="K72" s="413">
        <v>58000</v>
      </c>
      <c r="L72" s="372"/>
      <c r="M72" s="412">
        <v>0</v>
      </c>
      <c r="N72" s="413">
        <v>0</v>
      </c>
      <c r="O72" s="372"/>
      <c r="P72" s="413">
        <v>79948</v>
      </c>
      <c r="Q72" s="369"/>
      <c r="R72" s="372"/>
      <c r="S72" s="412">
        <v>39400</v>
      </c>
      <c r="T72" s="412">
        <v>0</v>
      </c>
      <c r="U72" s="412">
        <v>0</v>
      </c>
      <c r="V72" s="412">
        <v>27700</v>
      </c>
      <c r="W72" s="412">
        <v>0</v>
      </c>
      <c r="X72" s="412">
        <v>0</v>
      </c>
      <c r="Y72" s="412">
        <v>0</v>
      </c>
      <c r="Z72" s="412">
        <v>0</v>
      </c>
      <c r="AA72" s="412">
        <v>0</v>
      </c>
      <c r="AB72" s="412">
        <v>366048</v>
      </c>
    </row>
    <row r="73" spans="1:28" ht="12.75">
      <c r="A73" s="414"/>
      <c r="B73" s="415" t="s">
        <v>520</v>
      </c>
      <c r="C73" s="369"/>
      <c r="D73" s="369"/>
      <c r="E73" s="369"/>
      <c r="F73" s="369"/>
      <c r="G73" s="369"/>
      <c r="H73" s="372"/>
      <c r="I73" s="416">
        <v>161000</v>
      </c>
      <c r="J73" s="416">
        <v>0</v>
      </c>
      <c r="K73" s="417">
        <v>58000</v>
      </c>
      <c r="L73" s="372"/>
      <c r="M73" s="416">
        <v>0</v>
      </c>
      <c r="N73" s="417">
        <v>0</v>
      </c>
      <c r="O73" s="372"/>
      <c r="P73" s="417">
        <v>79948</v>
      </c>
      <c r="Q73" s="369"/>
      <c r="R73" s="372"/>
      <c r="S73" s="416">
        <v>39400</v>
      </c>
      <c r="T73" s="416">
        <v>0</v>
      </c>
      <c r="U73" s="416">
        <v>0</v>
      </c>
      <c r="V73" s="416">
        <v>27700</v>
      </c>
      <c r="W73" s="416">
        <v>0</v>
      </c>
      <c r="X73" s="416">
        <v>0</v>
      </c>
      <c r="Y73" s="416">
        <v>0</v>
      </c>
      <c r="Z73" s="416">
        <v>0</v>
      </c>
      <c r="AA73" s="416">
        <v>0</v>
      </c>
      <c r="AB73" s="416">
        <v>366048</v>
      </c>
    </row>
    <row r="74" spans="1:28" ht="12.75">
      <c r="A74" s="407" t="s">
        <v>40</v>
      </c>
      <c r="B74" s="407" t="s">
        <v>383</v>
      </c>
      <c r="C74" s="340"/>
      <c r="D74" s="407" t="s">
        <v>507</v>
      </c>
      <c r="E74" s="369"/>
      <c r="F74" s="369"/>
      <c r="G74" s="369"/>
      <c r="H74" s="372"/>
      <c r="I74" s="408">
        <v>0</v>
      </c>
      <c r="J74" s="408">
        <v>0</v>
      </c>
      <c r="K74" s="409">
        <v>0</v>
      </c>
      <c r="L74" s="372"/>
      <c r="M74" s="408">
        <v>0</v>
      </c>
      <c r="N74" s="409">
        <v>0</v>
      </c>
      <c r="O74" s="372"/>
      <c r="P74" s="409">
        <v>0</v>
      </c>
      <c r="Q74" s="369"/>
      <c r="R74" s="372"/>
      <c r="S74" s="408">
        <v>30000</v>
      </c>
      <c r="T74" s="408">
        <v>0</v>
      </c>
      <c r="U74" s="408">
        <v>0</v>
      </c>
      <c r="V74" s="408">
        <v>0</v>
      </c>
      <c r="W74" s="408">
        <v>0</v>
      </c>
      <c r="X74" s="408">
        <v>0</v>
      </c>
      <c r="Y74" s="408">
        <v>0</v>
      </c>
      <c r="Z74" s="408">
        <v>0</v>
      </c>
      <c r="AA74" s="408">
        <v>0</v>
      </c>
      <c r="AB74" s="408">
        <v>30000</v>
      </c>
    </row>
    <row r="75" spans="1:28" ht="12.75">
      <c r="A75" s="410"/>
      <c r="B75" s="376"/>
      <c r="C75" s="377"/>
      <c r="D75" s="407" t="s">
        <v>509</v>
      </c>
      <c r="E75" s="369"/>
      <c r="F75" s="369"/>
      <c r="G75" s="369"/>
      <c r="H75" s="372"/>
      <c r="I75" s="408">
        <v>0</v>
      </c>
      <c r="J75" s="408">
        <v>0</v>
      </c>
      <c r="K75" s="409">
        <v>0</v>
      </c>
      <c r="L75" s="372"/>
      <c r="M75" s="408">
        <v>0</v>
      </c>
      <c r="N75" s="409">
        <v>0</v>
      </c>
      <c r="O75" s="372"/>
      <c r="P75" s="409">
        <v>0</v>
      </c>
      <c r="Q75" s="369"/>
      <c r="R75" s="372"/>
      <c r="S75" s="408">
        <v>0</v>
      </c>
      <c r="T75" s="408">
        <v>0</v>
      </c>
      <c r="U75" s="408">
        <v>0</v>
      </c>
      <c r="V75" s="408">
        <v>0</v>
      </c>
      <c r="W75" s="408">
        <v>0</v>
      </c>
      <c r="X75" s="408">
        <v>0</v>
      </c>
      <c r="Y75" s="408">
        <v>0</v>
      </c>
      <c r="Z75" s="408">
        <v>704000</v>
      </c>
      <c r="AA75" s="408">
        <v>0</v>
      </c>
      <c r="AB75" s="408">
        <v>704000</v>
      </c>
    </row>
    <row r="76" spans="1:28" ht="12.75">
      <c r="A76" s="410"/>
      <c r="B76" s="376"/>
      <c r="C76" s="377"/>
      <c r="D76" s="407" t="s">
        <v>511</v>
      </c>
      <c r="E76" s="369"/>
      <c r="F76" s="369"/>
      <c r="G76" s="369"/>
      <c r="H76" s="372"/>
      <c r="I76" s="408">
        <v>0</v>
      </c>
      <c r="J76" s="408">
        <v>0</v>
      </c>
      <c r="K76" s="409">
        <v>0</v>
      </c>
      <c r="L76" s="372"/>
      <c r="M76" s="408">
        <v>0</v>
      </c>
      <c r="N76" s="409">
        <v>0</v>
      </c>
      <c r="O76" s="372"/>
      <c r="P76" s="409">
        <v>0</v>
      </c>
      <c r="Q76" s="369"/>
      <c r="R76" s="372"/>
      <c r="S76" s="408">
        <v>0</v>
      </c>
      <c r="T76" s="408">
        <v>0</v>
      </c>
      <c r="U76" s="408">
        <v>0</v>
      </c>
      <c r="V76" s="408">
        <v>0</v>
      </c>
      <c r="W76" s="408">
        <v>0</v>
      </c>
      <c r="X76" s="408">
        <v>0</v>
      </c>
      <c r="Y76" s="408">
        <v>0</v>
      </c>
      <c r="Z76" s="408">
        <v>2507000</v>
      </c>
      <c r="AA76" s="408">
        <v>0</v>
      </c>
      <c r="AB76" s="408">
        <v>2507000</v>
      </c>
    </row>
    <row r="77" spans="1:28" ht="12.75">
      <c r="A77" s="410"/>
      <c r="B77" s="379"/>
      <c r="C77" s="381"/>
      <c r="D77" s="411" t="s">
        <v>519</v>
      </c>
      <c r="E77" s="369"/>
      <c r="F77" s="369"/>
      <c r="G77" s="369"/>
      <c r="H77" s="372"/>
      <c r="I77" s="412">
        <v>0</v>
      </c>
      <c r="J77" s="412">
        <v>0</v>
      </c>
      <c r="K77" s="413">
        <v>0</v>
      </c>
      <c r="L77" s="372"/>
      <c r="M77" s="412">
        <v>0</v>
      </c>
      <c r="N77" s="413">
        <v>0</v>
      </c>
      <c r="O77" s="372"/>
      <c r="P77" s="413">
        <v>0</v>
      </c>
      <c r="Q77" s="369"/>
      <c r="R77" s="372"/>
      <c r="S77" s="412">
        <v>30000</v>
      </c>
      <c r="T77" s="412">
        <v>0</v>
      </c>
      <c r="U77" s="412">
        <v>0</v>
      </c>
      <c r="V77" s="412">
        <v>0</v>
      </c>
      <c r="W77" s="412">
        <v>0</v>
      </c>
      <c r="X77" s="412">
        <v>0</v>
      </c>
      <c r="Y77" s="412">
        <v>0</v>
      </c>
      <c r="Z77" s="412">
        <v>3211000</v>
      </c>
      <c r="AA77" s="412">
        <v>0</v>
      </c>
      <c r="AB77" s="412">
        <v>3241000</v>
      </c>
    </row>
    <row r="78" spans="1:28" ht="12.75">
      <c r="A78" s="414"/>
      <c r="B78" s="415" t="s">
        <v>520</v>
      </c>
      <c r="C78" s="369"/>
      <c r="D78" s="369"/>
      <c r="E78" s="369"/>
      <c r="F78" s="369"/>
      <c r="G78" s="369"/>
      <c r="H78" s="372"/>
      <c r="I78" s="416">
        <v>0</v>
      </c>
      <c r="J78" s="416">
        <v>0</v>
      </c>
      <c r="K78" s="417">
        <v>0</v>
      </c>
      <c r="L78" s="372"/>
      <c r="M78" s="416">
        <v>0</v>
      </c>
      <c r="N78" s="417">
        <v>0</v>
      </c>
      <c r="O78" s="372"/>
      <c r="P78" s="417">
        <v>0</v>
      </c>
      <c r="Q78" s="369"/>
      <c r="R78" s="372"/>
      <c r="S78" s="416">
        <v>30000</v>
      </c>
      <c r="T78" s="416">
        <v>0</v>
      </c>
      <c r="U78" s="416">
        <v>0</v>
      </c>
      <c r="V78" s="416">
        <v>0</v>
      </c>
      <c r="W78" s="416">
        <v>0</v>
      </c>
      <c r="X78" s="416">
        <v>0</v>
      </c>
      <c r="Y78" s="416">
        <v>0</v>
      </c>
      <c r="Z78" s="416">
        <v>3211000</v>
      </c>
      <c r="AA78" s="416">
        <v>0</v>
      </c>
      <c r="AB78" s="416">
        <v>3241000</v>
      </c>
    </row>
    <row r="79" spans="1:28" ht="12.75">
      <c r="A79" s="407" t="s">
        <v>21</v>
      </c>
      <c r="B79" s="407" t="s">
        <v>383</v>
      </c>
      <c r="C79" s="340"/>
      <c r="D79" s="407" t="s">
        <v>504</v>
      </c>
      <c r="E79" s="369"/>
      <c r="F79" s="369"/>
      <c r="G79" s="369"/>
      <c r="H79" s="372"/>
      <c r="I79" s="408">
        <v>13000</v>
      </c>
      <c r="J79" s="408">
        <v>0</v>
      </c>
      <c r="K79" s="409">
        <v>0</v>
      </c>
      <c r="L79" s="372"/>
      <c r="M79" s="408">
        <v>0</v>
      </c>
      <c r="N79" s="409">
        <v>0</v>
      </c>
      <c r="O79" s="372"/>
      <c r="P79" s="409">
        <v>895520</v>
      </c>
      <c r="Q79" s="369"/>
      <c r="R79" s="372"/>
      <c r="S79" s="408">
        <v>0</v>
      </c>
      <c r="T79" s="408">
        <v>0</v>
      </c>
      <c r="U79" s="408">
        <v>0</v>
      </c>
      <c r="V79" s="408">
        <v>199284</v>
      </c>
      <c r="W79" s="408">
        <v>0</v>
      </c>
      <c r="X79" s="408">
        <v>0</v>
      </c>
      <c r="Y79" s="408">
        <v>0</v>
      </c>
      <c r="Z79" s="408">
        <v>0</v>
      </c>
      <c r="AA79" s="408">
        <v>0</v>
      </c>
      <c r="AB79" s="408">
        <v>1107804</v>
      </c>
    </row>
    <row r="80" spans="1:28" ht="12.75">
      <c r="A80" s="410"/>
      <c r="B80" s="376"/>
      <c r="C80" s="377"/>
      <c r="D80" s="407" t="s">
        <v>631</v>
      </c>
      <c r="E80" s="369"/>
      <c r="F80" s="369"/>
      <c r="G80" s="369"/>
      <c r="H80" s="372"/>
      <c r="I80" s="408">
        <v>0</v>
      </c>
      <c r="J80" s="408">
        <v>0</v>
      </c>
      <c r="K80" s="409">
        <v>0</v>
      </c>
      <c r="L80" s="372"/>
      <c r="M80" s="408">
        <v>0</v>
      </c>
      <c r="N80" s="409">
        <v>0</v>
      </c>
      <c r="O80" s="372"/>
      <c r="P80" s="409">
        <v>0</v>
      </c>
      <c r="Q80" s="369"/>
      <c r="R80" s="372"/>
      <c r="S80" s="408">
        <v>0</v>
      </c>
      <c r="T80" s="408">
        <v>0</v>
      </c>
      <c r="U80" s="408">
        <v>240000</v>
      </c>
      <c r="V80" s="408">
        <v>0</v>
      </c>
      <c r="W80" s="408">
        <v>0</v>
      </c>
      <c r="X80" s="408">
        <v>0</v>
      </c>
      <c r="Y80" s="408">
        <v>0</v>
      </c>
      <c r="Z80" s="408">
        <v>0</v>
      </c>
      <c r="AA80" s="408">
        <v>0</v>
      </c>
      <c r="AB80" s="408">
        <v>240000</v>
      </c>
    </row>
    <row r="81" spans="1:28" ht="12.75">
      <c r="A81" s="410"/>
      <c r="B81" s="379"/>
      <c r="C81" s="381"/>
      <c r="D81" s="411" t="s">
        <v>519</v>
      </c>
      <c r="E81" s="369"/>
      <c r="F81" s="369"/>
      <c r="G81" s="369"/>
      <c r="H81" s="372"/>
      <c r="I81" s="412">
        <v>13000</v>
      </c>
      <c r="J81" s="412">
        <v>0</v>
      </c>
      <c r="K81" s="413">
        <v>0</v>
      </c>
      <c r="L81" s="372"/>
      <c r="M81" s="412">
        <v>0</v>
      </c>
      <c r="N81" s="413">
        <v>0</v>
      </c>
      <c r="O81" s="372"/>
      <c r="P81" s="413">
        <v>895520</v>
      </c>
      <c r="Q81" s="369"/>
      <c r="R81" s="372"/>
      <c r="S81" s="412">
        <v>0</v>
      </c>
      <c r="T81" s="412">
        <v>0</v>
      </c>
      <c r="U81" s="412">
        <v>240000</v>
      </c>
      <c r="V81" s="412">
        <v>199284</v>
      </c>
      <c r="W81" s="412">
        <v>0</v>
      </c>
      <c r="X81" s="412">
        <v>0</v>
      </c>
      <c r="Y81" s="412">
        <v>0</v>
      </c>
      <c r="Z81" s="412">
        <v>0</v>
      </c>
      <c r="AA81" s="412">
        <v>0</v>
      </c>
      <c r="AB81" s="412">
        <v>1347804</v>
      </c>
    </row>
    <row r="82" spans="1:28" ht="12.75">
      <c r="A82" s="414"/>
      <c r="B82" s="415" t="s">
        <v>520</v>
      </c>
      <c r="C82" s="369"/>
      <c r="D82" s="369"/>
      <c r="E82" s="369"/>
      <c r="F82" s="369"/>
      <c r="G82" s="369"/>
      <c r="H82" s="372"/>
      <c r="I82" s="416">
        <v>13000</v>
      </c>
      <c r="J82" s="416">
        <v>0</v>
      </c>
      <c r="K82" s="417">
        <v>0</v>
      </c>
      <c r="L82" s="372"/>
      <c r="M82" s="416">
        <v>0</v>
      </c>
      <c r="N82" s="417">
        <v>0</v>
      </c>
      <c r="O82" s="372"/>
      <c r="P82" s="417">
        <v>895520</v>
      </c>
      <c r="Q82" s="369"/>
      <c r="R82" s="372"/>
      <c r="S82" s="416">
        <v>0</v>
      </c>
      <c r="T82" s="416">
        <v>0</v>
      </c>
      <c r="U82" s="416">
        <v>240000</v>
      </c>
      <c r="V82" s="416">
        <v>199284</v>
      </c>
      <c r="W82" s="416">
        <v>0</v>
      </c>
      <c r="X82" s="416">
        <v>0</v>
      </c>
      <c r="Y82" s="416">
        <v>0</v>
      </c>
      <c r="Z82" s="416">
        <v>0</v>
      </c>
      <c r="AA82" s="416">
        <v>0</v>
      </c>
      <c r="AB82" s="416">
        <v>1347804</v>
      </c>
    </row>
    <row r="83" spans="1:28" ht="12.75">
      <c r="A83" s="418" t="s">
        <v>390</v>
      </c>
      <c r="B83" s="369"/>
      <c r="C83" s="369"/>
      <c r="D83" s="369"/>
      <c r="E83" s="369"/>
      <c r="F83" s="369"/>
      <c r="G83" s="369"/>
      <c r="H83" s="372"/>
      <c r="I83" s="419">
        <v>4513253.18</v>
      </c>
      <c r="J83" s="419">
        <v>2000</v>
      </c>
      <c r="K83" s="420">
        <v>1627977</v>
      </c>
      <c r="L83" s="372"/>
      <c r="M83" s="419">
        <v>9500</v>
      </c>
      <c r="N83" s="420">
        <v>100000</v>
      </c>
      <c r="O83" s="372"/>
      <c r="P83" s="420">
        <v>2157666.68</v>
      </c>
      <c r="Q83" s="369"/>
      <c r="R83" s="372"/>
      <c r="S83" s="419">
        <v>929946.82</v>
      </c>
      <c r="T83" s="419">
        <v>315500</v>
      </c>
      <c r="U83" s="419">
        <v>347975</v>
      </c>
      <c r="V83" s="419">
        <v>1175984</v>
      </c>
      <c r="W83" s="419">
        <v>100000</v>
      </c>
      <c r="X83" s="419">
        <v>377</v>
      </c>
      <c r="Y83" s="419">
        <v>152200</v>
      </c>
      <c r="Z83" s="419">
        <v>3211000</v>
      </c>
      <c r="AA83" s="419">
        <v>5358119.92</v>
      </c>
      <c r="AB83" s="419">
        <v>20001499.6</v>
      </c>
    </row>
    <row r="84" ht="409.5" customHeight="1" hidden="1"/>
  </sheetData>
  <sheetProtection/>
  <mergeCells count="350">
    <mergeCell ref="N82:O82"/>
    <mergeCell ref="P82:R82"/>
    <mergeCell ref="K71:L71"/>
    <mergeCell ref="N71:O71"/>
    <mergeCell ref="P71:R71"/>
    <mergeCell ref="D80:H80"/>
    <mergeCell ref="N77:O77"/>
    <mergeCell ref="P77:R77"/>
    <mergeCell ref="N80:O80"/>
    <mergeCell ref="P80:R80"/>
    <mergeCell ref="D58:H58"/>
    <mergeCell ref="D57:H57"/>
    <mergeCell ref="D56:H56"/>
    <mergeCell ref="D65:H65"/>
    <mergeCell ref="D70:H70"/>
    <mergeCell ref="K82:L82"/>
    <mergeCell ref="K80:L80"/>
    <mergeCell ref="K78:L78"/>
    <mergeCell ref="D74:H74"/>
    <mergeCell ref="D72:H72"/>
    <mergeCell ref="K35:L35"/>
    <mergeCell ref="D40:H40"/>
    <mergeCell ref="K41:L41"/>
    <mergeCell ref="N41:O41"/>
    <mergeCell ref="N40:O40"/>
    <mergeCell ref="D36:H36"/>
    <mergeCell ref="K36:L36"/>
    <mergeCell ref="N36:O36"/>
    <mergeCell ref="N35:O35"/>
    <mergeCell ref="D25:H25"/>
    <mergeCell ref="D33:H33"/>
    <mergeCell ref="D34:H34"/>
    <mergeCell ref="D26:H26"/>
    <mergeCell ref="K34:L34"/>
    <mergeCell ref="N34:O34"/>
    <mergeCell ref="K33:L33"/>
    <mergeCell ref="N33:O33"/>
    <mergeCell ref="K29:L29"/>
    <mergeCell ref="N29:O29"/>
    <mergeCell ref="Z7:Z8"/>
    <mergeCell ref="AA7:AA8"/>
    <mergeCell ref="Y11:Y13"/>
    <mergeCell ref="Z11:Z13"/>
    <mergeCell ref="AA11:AA13"/>
    <mergeCell ref="D17:H17"/>
    <mergeCell ref="V7:V8"/>
    <mergeCell ref="W7:W8"/>
    <mergeCell ref="E8:G9"/>
    <mergeCell ref="I9:I10"/>
    <mergeCell ref="N78:O78"/>
    <mergeCell ref="P78:R78"/>
    <mergeCell ref="K79:L79"/>
    <mergeCell ref="P74:R74"/>
    <mergeCell ref="K75:L75"/>
    <mergeCell ref="N75:O75"/>
    <mergeCell ref="P75:R75"/>
    <mergeCell ref="N79:O79"/>
    <mergeCell ref="P79:R79"/>
    <mergeCell ref="K76:L76"/>
    <mergeCell ref="N76:O76"/>
    <mergeCell ref="P76:R76"/>
    <mergeCell ref="K77:L77"/>
    <mergeCell ref="K62:L62"/>
    <mergeCell ref="N62:O62"/>
    <mergeCell ref="K61:L61"/>
    <mergeCell ref="N61:O61"/>
    <mergeCell ref="K74:L74"/>
    <mergeCell ref="N74:O74"/>
    <mergeCell ref="K72:L72"/>
    <mergeCell ref="P57:R57"/>
    <mergeCell ref="K58:L58"/>
    <mergeCell ref="N58:O58"/>
    <mergeCell ref="P58:R58"/>
    <mergeCell ref="K59:L59"/>
    <mergeCell ref="N59:O59"/>
    <mergeCell ref="P59:R59"/>
    <mergeCell ref="K57:L57"/>
    <mergeCell ref="N57:O57"/>
    <mergeCell ref="K55:L55"/>
    <mergeCell ref="N55:O55"/>
    <mergeCell ref="P55:R55"/>
    <mergeCell ref="K56:L56"/>
    <mergeCell ref="N56:O56"/>
    <mergeCell ref="P56:R56"/>
    <mergeCell ref="K53:L53"/>
    <mergeCell ref="N53:O53"/>
    <mergeCell ref="P53:R53"/>
    <mergeCell ref="D54:H54"/>
    <mergeCell ref="K54:L54"/>
    <mergeCell ref="N54:O54"/>
    <mergeCell ref="P54:R54"/>
    <mergeCell ref="D53:H53"/>
    <mergeCell ref="K51:L51"/>
    <mergeCell ref="N51:O51"/>
    <mergeCell ref="P51:R51"/>
    <mergeCell ref="D52:H52"/>
    <mergeCell ref="K52:L52"/>
    <mergeCell ref="N52:O52"/>
    <mergeCell ref="P52:R52"/>
    <mergeCell ref="D51:H51"/>
    <mergeCell ref="K49:L49"/>
    <mergeCell ref="N49:O49"/>
    <mergeCell ref="P49:R49"/>
    <mergeCell ref="D50:H50"/>
    <mergeCell ref="K50:L50"/>
    <mergeCell ref="N50:O50"/>
    <mergeCell ref="P50:R50"/>
    <mergeCell ref="K47:L47"/>
    <mergeCell ref="N47:O47"/>
    <mergeCell ref="P47:R47"/>
    <mergeCell ref="D48:H48"/>
    <mergeCell ref="K48:L48"/>
    <mergeCell ref="N48:O48"/>
    <mergeCell ref="P48:R48"/>
    <mergeCell ref="K45:L45"/>
    <mergeCell ref="N45:O45"/>
    <mergeCell ref="P45:R45"/>
    <mergeCell ref="K46:L46"/>
    <mergeCell ref="N46:O46"/>
    <mergeCell ref="P46:R46"/>
    <mergeCell ref="K43:L43"/>
    <mergeCell ref="N43:O43"/>
    <mergeCell ref="P43:R43"/>
    <mergeCell ref="K44:L44"/>
    <mergeCell ref="N44:O44"/>
    <mergeCell ref="P44:R44"/>
    <mergeCell ref="P41:R41"/>
    <mergeCell ref="D42:H42"/>
    <mergeCell ref="K42:L42"/>
    <mergeCell ref="N42:O42"/>
    <mergeCell ref="P42:R42"/>
    <mergeCell ref="K39:L39"/>
    <mergeCell ref="N39:O39"/>
    <mergeCell ref="P39:R39"/>
    <mergeCell ref="K40:L40"/>
    <mergeCell ref="D39:H39"/>
    <mergeCell ref="P34:R34"/>
    <mergeCell ref="P33:R33"/>
    <mergeCell ref="P36:R36"/>
    <mergeCell ref="P40:R40"/>
    <mergeCell ref="K37:L37"/>
    <mergeCell ref="N37:O37"/>
    <mergeCell ref="P37:R37"/>
    <mergeCell ref="K38:L38"/>
    <mergeCell ref="N38:O38"/>
    <mergeCell ref="P38:R38"/>
    <mergeCell ref="N27:O27"/>
    <mergeCell ref="P27:R27"/>
    <mergeCell ref="K28:L28"/>
    <mergeCell ref="P35:R35"/>
    <mergeCell ref="K31:L31"/>
    <mergeCell ref="N31:O31"/>
    <mergeCell ref="P31:R31"/>
    <mergeCell ref="K32:L32"/>
    <mergeCell ref="N32:O32"/>
    <mergeCell ref="P32:R32"/>
    <mergeCell ref="K25:L25"/>
    <mergeCell ref="N25:O25"/>
    <mergeCell ref="P25:R25"/>
    <mergeCell ref="P29:R29"/>
    <mergeCell ref="D28:H28"/>
    <mergeCell ref="K30:L30"/>
    <mergeCell ref="N30:O30"/>
    <mergeCell ref="P30:R30"/>
    <mergeCell ref="P26:R26"/>
    <mergeCell ref="K27:L27"/>
    <mergeCell ref="D20:H20"/>
    <mergeCell ref="K22:L22"/>
    <mergeCell ref="N22:O22"/>
    <mergeCell ref="P22:R22"/>
    <mergeCell ref="N28:O28"/>
    <mergeCell ref="P28:R28"/>
    <mergeCell ref="P23:R23"/>
    <mergeCell ref="K24:L24"/>
    <mergeCell ref="N24:O24"/>
    <mergeCell ref="P24:R24"/>
    <mergeCell ref="K20:L20"/>
    <mergeCell ref="N20:O20"/>
    <mergeCell ref="P20:R20"/>
    <mergeCell ref="K21:L21"/>
    <mergeCell ref="N21:O21"/>
    <mergeCell ref="P21:R21"/>
    <mergeCell ref="K18:L18"/>
    <mergeCell ref="N18:O18"/>
    <mergeCell ref="P18:R18"/>
    <mergeCell ref="K19:L19"/>
    <mergeCell ref="N19:O19"/>
    <mergeCell ref="P19:R19"/>
    <mergeCell ref="N16:O16"/>
    <mergeCell ref="P16:R16"/>
    <mergeCell ref="K17:L17"/>
    <mergeCell ref="N17:O17"/>
    <mergeCell ref="P17:R17"/>
    <mergeCell ref="D16:H16"/>
    <mergeCell ref="K60:L60"/>
    <mergeCell ref="N60:O60"/>
    <mergeCell ref="P62:R62"/>
    <mergeCell ref="D67:H67"/>
    <mergeCell ref="K67:L67"/>
    <mergeCell ref="N67:O67"/>
    <mergeCell ref="P67:R67"/>
    <mergeCell ref="K63:L63"/>
    <mergeCell ref="P60:R60"/>
    <mergeCell ref="P61:R61"/>
    <mergeCell ref="N73:O73"/>
    <mergeCell ref="P73:R73"/>
    <mergeCell ref="K68:L68"/>
    <mergeCell ref="N68:O68"/>
    <mergeCell ref="P68:R68"/>
    <mergeCell ref="K69:L69"/>
    <mergeCell ref="P70:R70"/>
    <mergeCell ref="N72:O72"/>
    <mergeCell ref="K23:L23"/>
    <mergeCell ref="N23:O23"/>
    <mergeCell ref="K26:L26"/>
    <mergeCell ref="N26:O26"/>
    <mergeCell ref="D14:H14"/>
    <mergeCell ref="D24:H24"/>
    <mergeCell ref="K14:L14"/>
    <mergeCell ref="N14:O14"/>
    <mergeCell ref="K15:L15"/>
    <mergeCell ref="D18:H18"/>
    <mergeCell ref="P66:R66"/>
    <mergeCell ref="K65:L65"/>
    <mergeCell ref="P72:R72"/>
    <mergeCell ref="D69:H69"/>
    <mergeCell ref="N64:O64"/>
    <mergeCell ref="P64:R64"/>
    <mergeCell ref="N69:O69"/>
    <mergeCell ref="P69:R69"/>
    <mergeCell ref="K70:L70"/>
    <mergeCell ref="N70:O70"/>
    <mergeCell ref="T6:U6"/>
    <mergeCell ref="X6:Y6"/>
    <mergeCell ref="N65:O65"/>
    <mergeCell ref="P65:R65"/>
    <mergeCell ref="N63:O63"/>
    <mergeCell ref="P14:R14"/>
    <mergeCell ref="N15:O15"/>
    <mergeCell ref="P15:R15"/>
    <mergeCell ref="X9:X10"/>
    <mergeCell ref="Y9:Y10"/>
    <mergeCell ref="P81:R81"/>
    <mergeCell ref="P63:R63"/>
    <mergeCell ref="D64:H64"/>
    <mergeCell ref="K64:L64"/>
    <mergeCell ref="D77:H77"/>
    <mergeCell ref="D15:H15"/>
    <mergeCell ref="D55:H55"/>
    <mergeCell ref="D38:H38"/>
    <mergeCell ref="D32:H32"/>
    <mergeCell ref="D44:H44"/>
    <mergeCell ref="D75:H75"/>
    <mergeCell ref="D60:H60"/>
    <mergeCell ref="D79:H79"/>
    <mergeCell ref="D63:H63"/>
    <mergeCell ref="K81:L81"/>
    <mergeCell ref="N81:O81"/>
    <mergeCell ref="K66:L66"/>
    <mergeCell ref="N66:O66"/>
    <mergeCell ref="D62:H62"/>
    <mergeCell ref="K73:L73"/>
    <mergeCell ref="I6:L6"/>
    <mergeCell ref="M6:O6"/>
    <mergeCell ref="P6:S6"/>
    <mergeCell ref="A1:S1"/>
    <mergeCell ref="A2:S2"/>
    <mergeCell ref="A3:S3"/>
    <mergeCell ref="AB6:AB13"/>
    <mergeCell ref="I7:L8"/>
    <mergeCell ref="M7:O8"/>
    <mergeCell ref="P7:S8"/>
    <mergeCell ref="T7:U8"/>
    <mergeCell ref="X7:Y8"/>
    <mergeCell ref="P9:R10"/>
    <mergeCell ref="S9:S10"/>
    <mergeCell ref="T9:T10"/>
    <mergeCell ref="U9:U10"/>
    <mergeCell ref="J9:J10"/>
    <mergeCell ref="K9:L10"/>
    <mergeCell ref="M9:M10"/>
    <mergeCell ref="N9:O10"/>
    <mergeCell ref="V9:V10"/>
    <mergeCell ref="W9:W10"/>
    <mergeCell ref="Z9:Z10"/>
    <mergeCell ref="AA9:AA10"/>
    <mergeCell ref="I11:I13"/>
    <mergeCell ref="J11:J13"/>
    <mergeCell ref="K11:L13"/>
    <mergeCell ref="M11:M13"/>
    <mergeCell ref="N11:O13"/>
    <mergeCell ref="P11:R13"/>
    <mergeCell ref="S11:S13"/>
    <mergeCell ref="T11:T13"/>
    <mergeCell ref="U11:U13"/>
    <mergeCell ref="V11:V13"/>
    <mergeCell ref="W11:W13"/>
    <mergeCell ref="X11:X13"/>
    <mergeCell ref="A12:B12"/>
    <mergeCell ref="A14:A21"/>
    <mergeCell ref="B14:C20"/>
    <mergeCell ref="D19:H19"/>
    <mergeCell ref="B21:H21"/>
    <mergeCell ref="K16:L16"/>
    <mergeCell ref="A22:A29"/>
    <mergeCell ref="B22:C28"/>
    <mergeCell ref="D27:H27"/>
    <mergeCell ref="B29:H29"/>
    <mergeCell ref="D22:H22"/>
    <mergeCell ref="A30:A37"/>
    <mergeCell ref="B30:C36"/>
    <mergeCell ref="D35:H35"/>
    <mergeCell ref="B37:H37"/>
    <mergeCell ref="D23:H23"/>
    <mergeCell ref="A38:A43"/>
    <mergeCell ref="B38:C42"/>
    <mergeCell ref="D41:H41"/>
    <mergeCell ref="B43:H43"/>
    <mergeCell ref="D30:H30"/>
    <mergeCell ref="D31:H31"/>
    <mergeCell ref="A44:A49"/>
    <mergeCell ref="B44:C48"/>
    <mergeCell ref="D47:H47"/>
    <mergeCell ref="B49:H49"/>
    <mergeCell ref="A50:A61"/>
    <mergeCell ref="B50:C60"/>
    <mergeCell ref="D59:H59"/>
    <mergeCell ref="B61:H61"/>
    <mergeCell ref="D45:H45"/>
    <mergeCell ref="D46:H46"/>
    <mergeCell ref="D81:H81"/>
    <mergeCell ref="B82:H82"/>
    <mergeCell ref="A62:A68"/>
    <mergeCell ref="B62:C67"/>
    <mergeCell ref="D66:H66"/>
    <mergeCell ref="B68:H68"/>
    <mergeCell ref="A69:A73"/>
    <mergeCell ref="B69:C72"/>
    <mergeCell ref="D71:H71"/>
    <mergeCell ref="B73:H73"/>
    <mergeCell ref="A83:H83"/>
    <mergeCell ref="K83:L83"/>
    <mergeCell ref="N83:O83"/>
    <mergeCell ref="P83:R83"/>
    <mergeCell ref="A74:A78"/>
    <mergeCell ref="B74:C77"/>
    <mergeCell ref="D76:H76"/>
    <mergeCell ref="B78:H78"/>
    <mergeCell ref="A79:A82"/>
    <mergeCell ref="B79:C8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0.85546875" style="147" customWidth="1"/>
    <col min="2" max="2" width="23.7109375" style="147" customWidth="1"/>
    <col min="3" max="3" width="4.28125" style="147" customWidth="1"/>
    <col min="4" max="4" width="7.7109375" style="147" customWidth="1"/>
    <col min="5" max="5" width="0.42578125" style="147" customWidth="1"/>
    <col min="6" max="6" width="19.00390625" style="147" customWidth="1"/>
    <col min="7" max="7" width="4.7109375" style="147" customWidth="1"/>
    <col min="8" max="8" width="0.85546875" style="147" customWidth="1"/>
    <col min="9" max="9" width="0.2890625" style="147" customWidth="1"/>
    <col min="10" max="10" width="11.00390625" style="147" customWidth="1"/>
    <col min="11" max="11" width="9.28125" style="147" customWidth="1"/>
    <col min="12" max="12" width="26.57421875" style="147" customWidth="1"/>
    <col min="13" max="13" width="24.140625" style="147" customWidth="1"/>
    <col min="14" max="14" width="40.421875" style="147" customWidth="1"/>
    <col min="15" max="15" width="38.7109375" style="147" customWidth="1"/>
    <col min="16" max="16" width="15.8515625" style="147" customWidth="1"/>
    <col min="17" max="17" width="0.2890625" style="147" customWidth="1"/>
    <col min="18" max="16384" width="9.140625" style="147" customWidth="1"/>
  </cols>
  <sheetData>
    <row r="1" spans="1:17" ht="18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27"/>
      <c r="O1" s="327"/>
      <c r="P1" s="327"/>
      <c r="Q1" s="327"/>
    </row>
    <row r="2" spans="1:17" ht="18" customHeight="1">
      <c r="A2" s="300" t="s">
        <v>630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421"/>
      <c r="O2" s="421"/>
      <c r="P2" s="421"/>
      <c r="Q2" s="421"/>
    </row>
    <row r="3" spans="1:17" ht="17.25" customHeight="1">
      <c r="A3" s="301" t="s">
        <v>706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27"/>
      <c r="O3" s="327"/>
      <c r="P3" s="327"/>
      <c r="Q3" s="327"/>
    </row>
    <row r="4" ht="409.5" customHeight="1" hidden="1"/>
    <row r="5" ht="2.25" customHeight="1" hidden="1"/>
    <row r="6" spans="1:13" ht="14.25">
      <c r="A6" s="149"/>
      <c r="B6" s="201"/>
      <c r="C6" s="201"/>
      <c r="D6" s="201"/>
      <c r="E6" s="201"/>
      <c r="F6" s="201"/>
      <c r="G6" s="323" t="s">
        <v>362</v>
      </c>
      <c r="H6" s="324"/>
      <c r="I6" s="324"/>
      <c r="J6" s="324"/>
      <c r="K6" s="150"/>
      <c r="L6" s="293" t="s">
        <v>440</v>
      </c>
      <c r="M6" s="222" t="s">
        <v>13</v>
      </c>
    </row>
    <row r="7" spans="1:13" ht="14.25">
      <c r="A7" s="199"/>
      <c r="B7" s="197"/>
      <c r="C7" s="197"/>
      <c r="D7" s="197"/>
      <c r="E7" s="197"/>
      <c r="F7" s="197"/>
      <c r="G7" s="197"/>
      <c r="H7" s="197"/>
      <c r="I7" s="197"/>
      <c r="J7" s="197"/>
      <c r="K7" s="151"/>
      <c r="L7" s="296"/>
      <c r="M7" s="303"/>
    </row>
    <row r="8" spans="1:13" ht="14.25">
      <c r="A8" s="199"/>
      <c r="B8" s="197"/>
      <c r="C8" s="197"/>
      <c r="D8" s="197"/>
      <c r="E8" s="197"/>
      <c r="F8" s="197"/>
      <c r="G8" s="197"/>
      <c r="H8" s="197"/>
      <c r="I8" s="197"/>
      <c r="J8" s="197"/>
      <c r="K8" s="151"/>
      <c r="L8" s="198" t="s">
        <v>444</v>
      </c>
      <c r="M8" s="303"/>
    </row>
    <row r="9" spans="1:13" ht="14.25">
      <c r="A9" s="199"/>
      <c r="B9" s="197"/>
      <c r="C9" s="197"/>
      <c r="D9" s="197"/>
      <c r="E9" s="197"/>
      <c r="F9" s="197"/>
      <c r="G9" s="197"/>
      <c r="H9" s="197"/>
      <c r="I9" s="197"/>
      <c r="J9" s="197"/>
      <c r="K9" s="151"/>
      <c r="L9" s="308" t="s">
        <v>453</v>
      </c>
      <c r="M9" s="303"/>
    </row>
    <row r="10" spans="1:13" ht="14.25">
      <c r="A10" s="311" t="s">
        <v>373</v>
      </c>
      <c r="B10" s="306"/>
      <c r="C10" s="306"/>
      <c r="D10" s="197"/>
      <c r="E10" s="197"/>
      <c r="F10" s="197"/>
      <c r="G10" s="197"/>
      <c r="H10" s="197"/>
      <c r="I10" s="197"/>
      <c r="J10" s="197"/>
      <c r="K10" s="151"/>
      <c r="L10" s="296"/>
      <c r="M10" s="303"/>
    </row>
    <row r="11" spans="1:13" ht="14.25">
      <c r="A11" s="309"/>
      <c r="B11" s="306"/>
      <c r="C11" s="306"/>
      <c r="D11" s="197"/>
      <c r="E11" s="197"/>
      <c r="F11" s="197"/>
      <c r="G11" s="197"/>
      <c r="H11" s="197"/>
      <c r="I11" s="197"/>
      <c r="J11" s="197"/>
      <c r="K11" s="151"/>
      <c r="L11" s="297" t="s">
        <v>462</v>
      </c>
      <c r="M11" s="303"/>
    </row>
    <row r="12" spans="1:13" ht="14.25">
      <c r="A12" s="200"/>
      <c r="B12" s="165"/>
      <c r="C12" s="165"/>
      <c r="D12" s="165"/>
      <c r="E12" s="165"/>
      <c r="F12" s="165"/>
      <c r="G12" s="165"/>
      <c r="H12" s="165"/>
      <c r="I12" s="165"/>
      <c r="J12" s="165"/>
      <c r="K12" s="152"/>
      <c r="L12" s="304"/>
      <c r="M12" s="304"/>
    </row>
    <row r="13" spans="1:13" ht="14.25">
      <c r="A13" s="312" t="s">
        <v>232</v>
      </c>
      <c r="B13" s="315" t="s">
        <v>40</v>
      </c>
      <c r="C13" s="318" t="s">
        <v>506</v>
      </c>
      <c r="D13" s="245"/>
      <c r="E13" s="153" t="s">
        <v>232</v>
      </c>
      <c r="F13" s="319" t="s">
        <v>511</v>
      </c>
      <c r="G13" s="213"/>
      <c r="H13" s="213"/>
      <c r="I13" s="320"/>
      <c r="J13" s="291" t="s">
        <v>512</v>
      </c>
      <c r="K13" s="214"/>
      <c r="L13" s="163">
        <v>484000</v>
      </c>
      <c r="M13" s="163">
        <v>484000</v>
      </c>
    </row>
    <row r="14" spans="1:13" ht="14.25">
      <c r="A14" s="313"/>
      <c r="B14" s="317"/>
      <c r="C14" s="216"/>
      <c r="D14" s="217"/>
      <c r="E14" s="289" t="s">
        <v>390</v>
      </c>
      <c r="F14" s="213"/>
      <c r="G14" s="213"/>
      <c r="H14" s="213"/>
      <c r="I14" s="213"/>
      <c r="J14" s="213"/>
      <c r="K14" s="214"/>
      <c r="L14" s="163">
        <v>484000</v>
      </c>
      <c r="M14" s="163">
        <v>484000</v>
      </c>
    </row>
    <row r="15" spans="1:13" ht="14.25">
      <c r="A15" s="314"/>
      <c r="B15" s="289" t="s">
        <v>23</v>
      </c>
      <c r="C15" s="213"/>
      <c r="D15" s="213"/>
      <c r="E15" s="213"/>
      <c r="F15" s="213"/>
      <c r="G15" s="213"/>
      <c r="H15" s="213"/>
      <c r="I15" s="213"/>
      <c r="J15" s="213"/>
      <c r="K15" s="214"/>
      <c r="L15" s="163">
        <v>1099000</v>
      </c>
      <c r="M15" s="163">
        <v>1099000</v>
      </c>
    </row>
    <row r="16" ht="409.5" customHeight="1" hidden="1"/>
    <row r="17" ht="2.25" customHeight="1"/>
    <row r="18" spans="13:14" ht="14.25">
      <c r="M18" s="322" t="s">
        <v>232</v>
      </c>
      <c r="N18" s="147" t="s">
        <v>740</v>
      </c>
    </row>
    <row r="19" ht="14.25">
      <c r="M19" s="221"/>
    </row>
    <row r="20" spans="1:13" ht="14.25">
      <c r="A20" s="321" t="s">
        <v>435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4"/>
      <c r="L20" s="164">
        <v>484000</v>
      </c>
      <c r="M20" s="164">
        <v>484000</v>
      </c>
    </row>
    <row r="21" spans="1:13" ht="14.25">
      <c r="A21" s="321" t="s">
        <v>624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4"/>
      <c r="L21" s="164">
        <v>1099000</v>
      </c>
      <c r="M21" s="164">
        <v>1099000</v>
      </c>
    </row>
    <row r="22" ht="409.5" customHeight="1" hidden="1"/>
  </sheetData>
  <sheetProtection/>
  <mergeCells count="19">
    <mergeCell ref="A1:M1"/>
    <mergeCell ref="A2:M2"/>
    <mergeCell ref="A3:M3"/>
    <mergeCell ref="L9:L10"/>
    <mergeCell ref="A13:A15"/>
    <mergeCell ref="B13:B14"/>
    <mergeCell ref="M18:M19"/>
    <mergeCell ref="G6:J6"/>
    <mergeCell ref="L6:L7"/>
    <mergeCell ref="M6:M12"/>
    <mergeCell ref="A10:C11"/>
    <mergeCell ref="L11:L12"/>
    <mergeCell ref="A20:K20"/>
    <mergeCell ref="A21:K21"/>
    <mergeCell ref="C13:D14"/>
    <mergeCell ref="F13:I13"/>
    <mergeCell ref="J13:K13"/>
    <mergeCell ref="E14:K14"/>
    <mergeCell ref="B15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0"/>
  <sheetViews>
    <sheetView view="pageBreakPreview" zoomScaleSheetLayoutView="100" workbookViewId="0" topLeftCell="A1">
      <selection activeCell="A7" sqref="A7"/>
    </sheetView>
  </sheetViews>
  <sheetFormatPr defaultColWidth="9.140625" defaultRowHeight="16.5" customHeight="1"/>
  <cols>
    <col min="1" max="1" width="65.28125" style="110" customWidth="1"/>
    <col min="2" max="2" width="6.57421875" style="114" customWidth="1"/>
    <col min="3" max="3" width="13.28125" style="9" customWidth="1"/>
    <col min="4" max="4" width="14.28125" style="5" customWidth="1"/>
    <col min="5" max="5" width="10.8515625" style="110" bestFit="1" customWidth="1"/>
    <col min="6" max="6" width="11.140625" style="110" bestFit="1" customWidth="1"/>
    <col min="7" max="16384" width="9.140625" style="110" customWidth="1"/>
  </cols>
  <sheetData>
    <row r="1" spans="1:4" ht="16.5" customHeight="1">
      <c r="A1" s="109"/>
      <c r="B1" s="109"/>
      <c r="C1" s="56"/>
      <c r="D1" s="56"/>
    </row>
    <row r="2" spans="1:4" ht="16.5" customHeight="1">
      <c r="A2" s="109"/>
      <c r="B2" s="109"/>
      <c r="C2" s="56"/>
      <c r="D2" s="56"/>
    </row>
    <row r="3" spans="1:4" ht="16.5" customHeight="1">
      <c r="A3" s="109"/>
      <c r="B3" s="109"/>
      <c r="C3" s="56"/>
      <c r="D3" s="56"/>
    </row>
    <row r="4" spans="1:5" ht="16.5" customHeight="1">
      <c r="A4" s="226" t="s">
        <v>709</v>
      </c>
      <c r="B4" s="226"/>
      <c r="C4" s="226"/>
      <c r="D4" s="226"/>
      <c r="E4" s="159"/>
    </row>
    <row r="5" spans="1:4" ht="16.5" customHeight="1">
      <c r="A5" s="225" t="s">
        <v>42</v>
      </c>
      <c r="B5" s="225"/>
      <c r="C5" s="225"/>
      <c r="D5" s="225"/>
    </row>
    <row r="6" spans="1:11" ht="16.5" customHeight="1">
      <c r="A6" s="111"/>
      <c r="B6" s="111"/>
      <c r="C6" s="111"/>
      <c r="D6" s="111"/>
      <c r="K6" s="146"/>
    </row>
    <row r="7" spans="1:13" ht="16.5" customHeight="1">
      <c r="A7" s="154" t="s">
        <v>244</v>
      </c>
      <c r="B7" s="155"/>
      <c r="C7" s="155"/>
      <c r="D7" s="155"/>
      <c r="M7" s="145"/>
    </row>
    <row r="8" spans="1:4" ht="16.5" customHeight="1">
      <c r="A8" s="154"/>
      <c r="B8" s="155"/>
      <c r="C8" s="155"/>
      <c r="D8" s="155" t="s">
        <v>55</v>
      </c>
    </row>
    <row r="9" spans="1:4" ht="16.5" customHeight="1">
      <c r="A9" s="154" t="s">
        <v>251</v>
      </c>
      <c r="B9" s="155"/>
      <c r="C9" s="155"/>
      <c r="D9" s="156">
        <f>356040-347404</f>
        <v>8636</v>
      </c>
    </row>
    <row r="10" spans="1:4" ht="16.5" customHeight="1">
      <c r="A10" s="154" t="s">
        <v>253</v>
      </c>
      <c r="B10" s="155"/>
      <c r="C10" s="155"/>
      <c r="D10" s="156">
        <f>203365-196499</f>
        <v>6866</v>
      </c>
    </row>
    <row r="11" spans="1:4" ht="16.5" customHeight="1">
      <c r="A11" s="154" t="s">
        <v>252</v>
      </c>
      <c r="B11" s="155"/>
      <c r="C11" s="155"/>
      <c r="D11" s="156">
        <f>129750-124239</f>
        <v>5511</v>
      </c>
    </row>
    <row r="12" spans="1:4" ht="16.5" customHeight="1">
      <c r="A12" s="154" t="s">
        <v>254</v>
      </c>
      <c r="B12" s="155"/>
      <c r="C12" s="155"/>
      <c r="D12" s="156">
        <f>15000-12330</f>
        <v>2670</v>
      </c>
    </row>
    <row r="13" spans="1:4" ht="16.5" customHeight="1">
      <c r="A13" s="154" t="s">
        <v>255</v>
      </c>
      <c r="B13" s="155"/>
      <c r="C13" s="155"/>
      <c r="D13" s="156">
        <f>122350-122341</f>
        <v>9</v>
      </c>
    </row>
    <row r="14" spans="1:4" ht="16.5" customHeight="1">
      <c r="A14" s="113"/>
      <c r="B14" s="111"/>
      <c r="C14" s="3"/>
      <c r="D14" s="43"/>
    </row>
    <row r="15" spans="1:4" ht="16.5" customHeight="1">
      <c r="A15" s="112"/>
      <c r="D15" s="144"/>
    </row>
    <row r="16" spans="1:4" ht="16.5" customHeight="1" thickBot="1">
      <c r="A16" s="112"/>
      <c r="C16" s="157" t="s">
        <v>13</v>
      </c>
      <c r="D16" s="158">
        <f>SUM(D9:D15)</f>
        <v>23692</v>
      </c>
    </row>
    <row r="17" ht="16.5" customHeight="1" thickTop="1">
      <c r="A17" s="112"/>
    </row>
    <row r="18" ht="16.5" customHeight="1">
      <c r="A18" s="112"/>
    </row>
    <row r="19" spans="1:7" ht="16.5" customHeight="1">
      <c r="A19" s="112"/>
      <c r="G19" s="112"/>
    </row>
    <row r="20" spans="4:7" ht="16.5" customHeight="1">
      <c r="D20" s="10"/>
      <c r="G20" s="143"/>
    </row>
    <row r="21" ht="16.5" customHeight="1">
      <c r="D21" s="10"/>
    </row>
    <row r="22" ht="16.5" customHeight="1">
      <c r="D22" s="10"/>
    </row>
    <row r="23" spans="1:4" ht="16.5" customHeight="1">
      <c r="A23" s="116"/>
      <c r="D23" s="10"/>
    </row>
    <row r="24" spans="1:4" ht="16.5" customHeight="1">
      <c r="A24" s="116"/>
      <c r="D24" s="10"/>
    </row>
    <row r="25" spans="1:4" ht="16.5" customHeight="1">
      <c r="A25" s="116"/>
      <c r="D25" s="10"/>
    </row>
    <row r="26" spans="1:4" ht="16.5" customHeight="1">
      <c r="A26" s="116"/>
      <c r="D26" s="10"/>
    </row>
    <row r="27" spans="1:4" ht="16.5" customHeight="1">
      <c r="A27" s="111"/>
      <c r="D27" s="10"/>
    </row>
    <row r="28" spans="2:4" ht="16.5" customHeight="1">
      <c r="B28" s="110"/>
      <c r="C28" s="2"/>
      <c r="D28" s="2"/>
    </row>
    <row r="29" spans="2:4" ht="16.5" customHeight="1">
      <c r="B29" s="110"/>
      <c r="C29" s="2"/>
      <c r="D29" s="2"/>
    </row>
    <row r="30" spans="2:4" ht="16.5" customHeight="1">
      <c r="B30" s="110"/>
      <c r="C30" s="2"/>
      <c r="D30" s="2"/>
    </row>
    <row r="31" spans="2:4" ht="16.5" customHeight="1">
      <c r="B31" s="110"/>
      <c r="C31" s="2"/>
      <c r="D31" s="2"/>
    </row>
    <row r="32" spans="2:4" ht="16.5" customHeight="1">
      <c r="B32" s="110"/>
      <c r="C32" s="2"/>
      <c r="D32" s="2"/>
    </row>
    <row r="33" spans="2:4" ht="16.5" customHeight="1">
      <c r="B33" s="110"/>
      <c r="C33" s="2"/>
      <c r="D33" s="2"/>
    </row>
    <row r="34" spans="2:4" ht="16.5" customHeight="1">
      <c r="B34" s="110"/>
      <c r="C34" s="2"/>
      <c r="D34" s="2"/>
    </row>
    <row r="35" spans="2:4" ht="16.5" customHeight="1">
      <c r="B35" s="110"/>
      <c r="C35" s="2"/>
      <c r="D35" s="2"/>
    </row>
    <row r="36" spans="2:4" ht="16.5" customHeight="1">
      <c r="B36" s="110"/>
      <c r="C36" s="2"/>
      <c r="D36" s="2"/>
    </row>
    <row r="37" spans="2:4" ht="16.5" customHeight="1">
      <c r="B37" s="110"/>
      <c r="C37" s="2"/>
      <c r="D37" s="2"/>
    </row>
    <row r="38" spans="2:4" ht="16.5" customHeight="1">
      <c r="B38" s="110"/>
      <c r="C38" s="2"/>
      <c r="D38" s="2"/>
    </row>
    <row r="39" spans="2:4" ht="16.5" customHeight="1">
      <c r="B39" s="110"/>
      <c r="C39" s="2"/>
      <c r="D39" s="2"/>
    </row>
    <row r="40" spans="2:4" ht="16.5" customHeight="1">
      <c r="B40" s="110"/>
      <c r="C40" s="2"/>
      <c r="D40" s="2"/>
    </row>
    <row r="41" spans="2:4" ht="16.5" customHeight="1">
      <c r="B41" s="110"/>
      <c r="C41" s="2"/>
      <c r="D41" s="2"/>
    </row>
    <row r="42" spans="2:4" ht="16.5" customHeight="1">
      <c r="B42" s="110"/>
      <c r="C42" s="2"/>
      <c r="D42" s="2"/>
    </row>
    <row r="43" spans="2:4" ht="16.5" customHeight="1">
      <c r="B43" s="110"/>
      <c r="C43" s="2"/>
      <c r="D43" s="2"/>
    </row>
    <row r="44" spans="2:4" ht="16.5" customHeight="1">
      <c r="B44" s="110"/>
      <c r="C44" s="2"/>
      <c r="D44" s="2"/>
    </row>
    <row r="45" spans="2:4" ht="16.5" customHeight="1">
      <c r="B45" s="110"/>
      <c r="C45" s="2"/>
      <c r="D45" s="2"/>
    </row>
    <row r="46" spans="2:4" ht="16.5" customHeight="1">
      <c r="B46" s="110"/>
      <c r="C46" s="2"/>
      <c r="D46" s="2"/>
    </row>
    <row r="47" spans="2:4" ht="16.5" customHeight="1">
      <c r="B47" s="110"/>
      <c r="C47" s="2"/>
      <c r="D47" s="2"/>
    </row>
    <row r="48" spans="2:4" ht="16.5" customHeight="1">
      <c r="B48" s="110"/>
      <c r="C48" s="2"/>
      <c r="D48" s="2"/>
    </row>
    <row r="49" spans="2:4" ht="16.5" customHeight="1">
      <c r="B49" s="110"/>
      <c r="C49" s="2"/>
      <c r="D49" s="2"/>
    </row>
    <row r="50" spans="2:4" ht="16.5" customHeight="1">
      <c r="B50" s="110"/>
      <c r="C50" s="2"/>
      <c r="D50" s="2"/>
    </row>
    <row r="51" spans="2:4" ht="16.5" customHeight="1">
      <c r="B51" s="110"/>
      <c r="C51" s="2"/>
      <c r="D51" s="2"/>
    </row>
    <row r="52" spans="2:4" ht="16.5" customHeight="1">
      <c r="B52" s="110"/>
      <c r="C52" s="2"/>
      <c r="D52" s="2"/>
    </row>
    <row r="53" spans="2:4" ht="16.5" customHeight="1">
      <c r="B53" s="110"/>
      <c r="C53" s="2"/>
      <c r="D53" s="2"/>
    </row>
    <row r="54" spans="2:4" ht="16.5" customHeight="1">
      <c r="B54" s="110"/>
      <c r="C54" s="2"/>
      <c r="D54" s="2"/>
    </row>
    <row r="55" spans="2:4" ht="16.5" customHeight="1">
      <c r="B55" s="110"/>
      <c r="C55" s="2"/>
      <c r="D55" s="2"/>
    </row>
    <row r="56" spans="2:4" ht="16.5" customHeight="1">
      <c r="B56" s="110"/>
      <c r="C56" s="2"/>
      <c r="D56" s="2"/>
    </row>
    <row r="57" spans="2:4" ht="16.5" customHeight="1">
      <c r="B57" s="110"/>
      <c r="C57" s="2"/>
      <c r="D57" s="2"/>
    </row>
    <row r="58" spans="2:4" ht="16.5" customHeight="1">
      <c r="B58" s="110"/>
      <c r="C58" s="2"/>
      <c r="D58" s="2"/>
    </row>
    <row r="59" spans="2:4" ht="16.5" customHeight="1">
      <c r="B59" s="110"/>
      <c r="C59" s="2"/>
      <c r="D59" s="2"/>
    </row>
    <row r="60" spans="2:4" ht="16.5" customHeight="1">
      <c r="B60" s="110"/>
      <c r="C60" s="2"/>
      <c r="D60" s="2"/>
    </row>
    <row r="61" spans="2:4" ht="16.5" customHeight="1">
      <c r="B61" s="110"/>
      <c r="C61" s="2"/>
      <c r="D61" s="2"/>
    </row>
    <row r="62" spans="2:4" ht="16.5" customHeight="1">
      <c r="B62" s="110"/>
      <c r="C62" s="2"/>
      <c r="D62" s="2"/>
    </row>
    <row r="63" spans="2:4" ht="16.5" customHeight="1">
      <c r="B63" s="110"/>
      <c r="C63" s="2"/>
      <c r="D63" s="2"/>
    </row>
    <row r="64" spans="2:4" ht="16.5" customHeight="1">
      <c r="B64" s="110"/>
      <c r="C64" s="2"/>
      <c r="D64" s="2"/>
    </row>
    <row r="65" spans="2:4" ht="16.5" customHeight="1">
      <c r="B65" s="110"/>
      <c r="C65" s="2"/>
      <c r="D65" s="2"/>
    </row>
    <row r="66" spans="2:4" ht="16.5" customHeight="1">
      <c r="B66" s="110"/>
      <c r="C66" s="2"/>
      <c r="D66" s="2"/>
    </row>
    <row r="67" spans="2:4" ht="16.5" customHeight="1">
      <c r="B67" s="110"/>
      <c r="C67" s="2"/>
      <c r="D67" s="2"/>
    </row>
    <row r="68" spans="2:4" ht="16.5" customHeight="1">
      <c r="B68" s="110"/>
      <c r="C68" s="2"/>
      <c r="D68" s="2"/>
    </row>
    <row r="69" spans="2:4" ht="16.5" customHeight="1">
      <c r="B69" s="110"/>
      <c r="C69" s="2"/>
      <c r="D69" s="2"/>
    </row>
    <row r="70" spans="2:4" ht="16.5" customHeight="1">
      <c r="B70" s="110"/>
      <c r="C70" s="2"/>
      <c r="D70" s="2"/>
    </row>
    <row r="71" spans="2:4" ht="16.5" customHeight="1">
      <c r="B71" s="110"/>
      <c r="C71" s="2"/>
      <c r="D71" s="2"/>
    </row>
    <row r="72" spans="2:4" ht="16.5" customHeight="1">
      <c r="B72" s="110"/>
      <c r="C72" s="2"/>
      <c r="D72" s="2"/>
    </row>
    <row r="73" spans="2:4" ht="16.5" customHeight="1">
      <c r="B73" s="110"/>
      <c r="C73" s="2"/>
      <c r="D73" s="2"/>
    </row>
    <row r="74" spans="2:4" ht="16.5" customHeight="1">
      <c r="B74" s="110"/>
      <c r="C74" s="2"/>
      <c r="D74" s="2"/>
    </row>
    <row r="75" spans="2:4" ht="16.5" customHeight="1">
      <c r="B75" s="110"/>
      <c r="C75" s="2"/>
      <c r="D75" s="2"/>
    </row>
    <row r="76" spans="2:4" ht="16.5" customHeight="1">
      <c r="B76" s="110"/>
      <c r="C76" s="2"/>
      <c r="D76" s="2"/>
    </row>
    <row r="77" spans="2:4" ht="16.5" customHeight="1">
      <c r="B77" s="110"/>
      <c r="C77" s="2"/>
      <c r="D77" s="2"/>
    </row>
    <row r="78" spans="2:4" ht="16.5" customHeight="1">
      <c r="B78" s="110"/>
      <c r="C78" s="2"/>
      <c r="D78" s="2"/>
    </row>
    <row r="79" spans="2:4" ht="16.5" customHeight="1">
      <c r="B79" s="110"/>
      <c r="C79" s="2"/>
      <c r="D79" s="2"/>
    </row>
    <row r="80" spans="2:4" ht="16.5" customHeight="1">
      <c r="B80" s="110"/>
      <c r="C80" s="2"/>
      <c r="D80" s="2"/>
    </row>
    <row r="81" spans="2:4" ht="16.5" customHeight="1">
      <c r="B81" s="110"/>
      <c r="C81" s="2"/>
      <c r="D81" s="2"/>
    </row>
    <row r="82" spans="2:4" ht="16.5" customHeight="1">
      <c r="B82" s="110"/>
      <c r="C82" s="2"/>
      <c r="D82" s="2"/>
    </row>
    <row r="83" spans="2:4" ht="16.5" customHeight="1">
      <c r="B83" s="110"/>
      <c r="C83" s="2"/>
      <c r="D83" s="2"/>
    </row>
    <row r="84" spans="2:4" ht="16.5" customHeight="1">
      <c r="B84" s="110"/>
      <c r="C84" s="2"/>
      <c r="D84" s="2"/>
    </row>
    <row r="85" spans="2:4" ht="16.5" customHeight="1">
      <c r="B85" s="110"/>
      <c r="C85" s="2"/>
      <c r="D85" s="2"/>
    </row>
    <row r="86" spans="2:4" ht="16.5" customHeight="1">
      <c r="B86" s="110"/>
      <c r="C86" s="2"/>
      <c r="D86" s="2"/>
    </row>
    <row r="87" spans="2:4" ht="16.5" customHeight="1">
      <c r="B87" s="110"/>
      <c r="C87" s="2"/>
      <c r="D87" s="2"/>
    </row>
    <row r="88" spans="2:4" ht="16.5" customHeight="1">
      <c r="B88" s="110"/>
      <c r="C88" s="2"/>
      <c r="D88" s="2"/>
    </row>
    <row r="89" spans="2:4" ht="16.5" customHeight="1">
      <c r="B89" s="110"/>
      <c r="C89" s="2"/>
      <c r="D89" s="2"/>
    </row>
    <row r="90" spans="2:4" ht="16.5" customHeight="1">
      <c r="B90" s="110"/>
      <c r="C90" s="2"/>
      <c r="D90" s="2"/>
    </row>
    <row r="91" spans="2:4" ht="16.5" customHeight="1">
      <c r="B91" s="110"/>
      <c r="C91" s="2"/>
      <c r="D91" s="2"/>
    </row>
    <row r="92" spans="2:4" ht="16.5" customHeight="1">
      <c r="B92" s="110"/>
      <c r="C92" s="2"/>
      <c r="D92" s="2"/>
    </row>
    <row r="93" spans="2:4" ht="16.5" customHeight="1">
      <c r="B93" s="110"/>
      <c r="C93" s="2"/>
      <c r="D93" s="2"/>
    </row>
    <row r="94" spans="2:4" ht="16.5" customHeight="1">
      <c r="B94" s="110"/>
      <c r="C94" s="2"/>
      <c r="D94" s="2"/>
    </row>
    <row r="95" spans="2:4" ht="16.5" customHeight="1">
      <c r="B95" s="110"/>
      <c r="C95" s="2"/>
      <c r="D95" s="2"/>
    </row>
    <row r="96" spans="2:4" ht="16.5" customHeight="1">
      <c r="B96" s="110"/>
      <c r="C96" s="2"/>
      <c r="D96" s="2"/>
    </row>
    <row r="97" spans="2:4" ht="16.5" customHeight="1">
      <c r="B97" s="110"/>
      <c r="C97" s="2"/>
      <c r="D97" s="2"/>
    </row>
    <row r="98" spans="2:4" ht="16.5" customHeight="1">
      <c r="B98" s="110"/>
      <c r="C98" s="2"/>
      <c r="D98" s="2"/>
    </row>
    <row r="99" spans="2:4" ht="16.5" customHeight="1">
      <c r="B99" s="110"/>
      <c r="C99" s="2"/>
      <c r="D99" s="2"/>
    </row>
    <row r="100" spans="2:4" ht="16.5" customHeight="1">
      <c r="B100" s="110"/>
      <c r="C100" s="2"/>
      <c r="D100" s="2"/>
    </row>
    <row r="101" spans="2:4" ht="16.5" customHeight="1">
      <c r="B101" s="110"/>
      <c r="C101" s="2"/>
      <c r="D101" s="2"/>
    </row>
    <row r="102" spans="2:4" ht="16.5" customHeight="1">
      <c r="B102" s="110"/>
      <c r="C102" s="2"/>
      <c r="D102" s="2"/>
    </row>
    <row r="103" spans="2:4" ht="16.5" customHeight="1">
      <c r="B103" s="110"/>
      <c r="C103" s="2"/>
      <c r="D103" s="2"/>
    </row>
    <row r="104" spans="2:4" ht="16.5" customHeight="1">
      <c r="B104" s="110"/>
      <c r="C104" s="2"/>
      <c r="D104" s="2"/>
    </row>
    <row r="105" spans="2:4" ht="16.5" customHeight="1">
      <c r="B105" s="110"/>
      <c r="C105" s="2"/>
      <c r="D105" s="2"/>
    </row>
    <row r="106" spans="2:4" ht="16.5" customHeight="1">
      <c r="B106" s="110"/>
      <c r="C106" s="2"/>
      <c r="D106" s="2"/>
    </row>
    <row r="107" spans="2:4" ht="16.5" customHeight="1">
      <c r="B107" s="110"/>
      <c r="C107" s="2"/>
      <c r="D107" s="2"/>
    </row>
    <row r="108" spans="2:4" ht="16.5" customHeight="1">
      <c r="B108" s="110"/>
      <c r="C108" s="2"/>
      <c r="D108" s="2"/>
    </row>
    <row r="109" spans="2:4" ht="16.5" customHeight="1">
      <c r="B109" s="110"/>
      <c r="C109" s="2"/>
      <c r="D109" s="2"/>
    </row>
    <row r="110" spans="2:4" ht="16.5" customHeight="1">
      <c r="B110" s="110"/>
      <c r="C110" s="2"/>
      <c r="D110" s="2"/>
    </row>
    <row r="111" spans="2:4" ht="16.5" customHeight="1">
      <c r="B111" s="110"/>
      <c r="C111" s="2"/>
      <c r="D111" s="2"/>
    </row>
    <row r="112" spans="2:4" ht="16.5" customHeight="1">
      <c r="B112" s="110"/>
      <c r="C112" s="2"/>
      <c r="D112" s="2"/>
    </row>
    <row r="113" spans="2:4" ht="16.5" customHeight="1">
      <c r="B113" s="110"/>
      <c r="C113" s="2"/>
      <c r="D113" s="2"/>
    </row>
    <row r="114" spans="2:4" ht="16.5" customHeight="1">
      <c r="B114" s="110"/>
      <c r="C114" s="2"/>
      <c r="D114" s="2"/>
    </row>
    <row r="115" spans="2:4" ht="16.5" customHeight="1">
      <c r="B115" s="110"/>
      <c r="C115" s="2"/>
      <c r="D115" s="2"/>
    </row>
    <row r="116" spans="2:4" ht="16.5" customHeight="1">
      <c r="B116" s="110"/>
      <c r="C116" s="2"/>
      <c r="D116" s="2"/>
    </row>
    <row r="117" spans="2:4" ht="16.5" customHeight="1">
      <c r="B117" s="110"/>
      <c r="C117" s="2"/>
      <c r="D117" s="2"/>
    </row>
    <row r="118" spans="2:4" ht="16.5" customHeight="1">
      <c r="B118" s="110"/>
      <c r="C118" s="2"/>
      <c r="D118" s="2"/>
    </row>
    <row r="119" spans="2:4" ht="16.5" customHeight="1">
      <c r="B119" s="110"/>
      <c r="C119" s="2"/>
      <c r="D119" s="2"/>
    </row>
    <row r="120" spans="2:4" ht="16.5" customHeight="1">
      <c r="B120" s="110"/>
      <c r="C120" s="2"/>
      <c r="D120" s="2"/>
    </row>
    <row r="121" spans="2:4" ht="16.5" customHeight="1">
      <c r="B121" s="110"/>
      <c r="C121" s="2"/>
      <c r="D121" s="2"/>
    </row>
    <row r="122" spans="2:4" ht="16.5" customHeight="1">
      <c r="B122" s="110"/>
      <c r="C122" s="2"/>
      <c r="D122" s="2"/>
    </row>
    <row r="123" spans="2:4" ht="16.5" customHeight="1">
      <c r="B123" s="110"/>
      <c r="C123" s="2"/>
      <c r="D123" s="2"/>
    </row>
    <row r="124" spans="2:4" ht="16.5" customHeight="1">
      <c r="B124" s="110"/>
      <c r="C124" s="2"/>
      <c r="D124" s="2"/>
    </row>
    <row r="125" spans="2:4" ht="16.5" customHeight="1">
      <c r="B125" s="110"/>
      <c r="C125" s="2"/>
      <c r="D125" s="2"/>
    </row>
    <row r="126" spans="2:4" ht="16.5" customHeight="1">
      <c r="B126" s="110"/>
      <c r="C126" s="2"/>
      <c r="D126" s="2"/>
    </row>
    <row r="127" spans="2:4" ht="16.5" customHeight="1">
      <c r="B127" s="110"/>
      <c r="C127" s="2"/>
      <c r="D127" s="2"/>
    </row>
    <row r="128" spans="2:4" ht="16.5" customHeight="1">
      <c r="B128" s="110"/>
      <c r="C128" s="2"/>
      <c r="D128" s="2"/>
    </row>
    <row r="129" spans="2:4" ht="16.5" customHeight="1">
      <c r="B129" s="110"/>
      <c r="C129" s="2"/>
      <c r="D129" s="2"/>
    </row>
    <row r="130" spans="2:4" ht="16.5" customHeight="1">
      <c r="B130" s="110"/>
      <c r="C130" s="2"/>
      <c r="D130" s="2"/>
    </row>
    <row r="131" spans="2:4" ht="16.5" customHeight="1">
      <c r="B131" s="110"/>
      <c r="C131" s="2"/>
      <c r="D131" s="2"/>
    </row>
    <row r="132" spans="2:4" ht="16.5" customHeight="1">
      <c r="B132" s="110"/>
      <c r="C132" s="2"/>
      <c r="D132" s="2"/>
    </row>
    <row r="133" spans="2:4" ht="16.5" customHeight="1">
      <c r="B133" s="110"/>
      <c r="C133" s="2"/>
      <c r="D133" s="2"/>
    </row>
    <row r="134" spans="2:4" ht="16.5" customHeight="1">
      <c r="B134" s="110"/>
      <c r="C134" s="2"/>
      <c r="D134" s="2"/>
    </row>
    <row r="135" spans="2:4" ht="16.5" customHeight="1">
      <c r="B135" s="110"/>
      <c r="C135" s="2"/>
      <c r="D135" s="2"/>
    </row>
    <row r="136" spans="2:4" ht="16.5" customHeight="1">
      <c r="B136" s="110"/>
      <c r="C136" s="2"/>
      <c r="D136" s="2"/>
    </row>
    <row r="137" spans="2:4" ht="16.5" customHeight="1">
      <c r="B137" s="110"/>
      <c r="C137" s="2"/>
      <c r="D137" s="2"/>
    </row>
    <row r="138" spans="2:4" ht="16.5" customHeight="1">
      <c r="B138" s="110"/>
      <c r="C138" s="2"/>
      <c r="D138" s="2"/>
    </row>
    <row r="139" spans="2:4" ht="16.5" customHeight="1">
      <c r="B139" s="110"/>
      <c r="C139" s="2"/>
      <c r="D139" s="2"/>
    </row>
    <row r="140" spans="2:4" ht="16.5" customHeight="1">
      <c r="B140" s="110"/>
      <c r="C140" s="2"/>
      <c r="D140" s="2"/>
    </row>
    <row r="141" spans="2:4" ht="16.5" customHeight="1">
      <c r="B141" s="110"/>
      <c r="C141" s="2"/>
      <c r="D141" s="2"/>
    </row>
    <row r="142" spans="2:4" ht="16.5" customHeight="1">
      <c r="B142" s="110"/>
      <c r="C142" s="2"/>
      <c r="D142" s="2"/>
    </row>
    <row r="143" spans="2:4" ht="16.5" customHeight="1">
      <c r="B143" s="110"/>
      <c r="C143" s="2"/>
      <c r="D143" s="2"/>
    </row>
    <row r="144" spans="2:4" ht="16.5" customHeight="1">
      <c r="B144" s="110"/>
      <c r="C144" s="2"/>
      <c r="D144" s="2"/>
    </row>
    <row r="145" spans="2:4" ht="16.5" customHeight="1">
      <c r="B145" s="110"/>
      <c r="C145" s="2"/>
      <c r="D145" s="2"/>
    </row>
    <row r="146" spans="2:4" ht="16.5" customHeight="1">
      <c r="B146" s="110"/>
      <c r="C146" s="2"/>
      <c r="D146" s="2"/>
    </row>
    <row r="147" spans="2:4" ht="16.5" customHeight="1">
      <c r="B147" s="110"/>
      <c r="C147" s="2"/>
      <c r="D147" s="2"/>
    </row>
    <row r="148" spans="2:4" ht="16.5" customHeight="1">
      <c r="B148" s="110"/>
      <c r="C148" s="2"/>
      <c r="D148" s="2"/>
    </row>
    <row r="149" spans="2:4" ht="16.5" customHeight="1">
      <c r="B149" s="110"/>
      <c r="C149" s="2"/>
      <c r="D149" s="2"/>
    </row>
    <row r="150" spans="2:4" ht="16.5" customHeight="1">
      <c r="B150" s="110"/>
      <c r="C150" s="2"/>
      <c r="D150" s="2"/>
    </row>
    <row r="151" spans="2:4" ht="16.5" customHeight="1">
      <c r="B151" s="110"/>
      <c r="C151" s="2"/>
      <c r="D151" s="2"/>
    </row>
    <row r="152" spans="2:4" ht="16.5" customHeight="1">
      <c r="B152" s="110"/>
      <c r="C152" s="2"/>
      <c r="D152" s="2"/>
    </row>
    <row r="153" spans="2:4" ht="16.5" customHeight="1">
      <c r="B153" s="110"/>
      <c r="C153" s="2"/>
      <c r="D153" s="2"/>
    </row>
    <row r="154" spans="2:4" ht="16.5" customHeight="1">
      <c r="B154" s="110"/>
      <c r="C154" s="2"/>
      <c r="D154" s="2"/>
    </row>
    <row r="155" spans="2:4" ht="16.5" customHeight="1">
      <c r="B155" s="110"/>
      <c r="C155" s="2"/>
      <c r="D155" s="2"/>
    </row>
    <row r="156" spans="2:4" ht="16.5" customHeight="1">
      <c r="B156" s="110"/>
      <c r="C156" s="2"/>
      <c r="D156" s="2"/>
    </row>
    <row r="157" spans="2:4" ht="16.5" customHeight="1">
      <c r="B157" s="110"/>
      <c r="C157" s="2"/>
      <c r="D157" s="2"/>
    </row>
    <row r="158" spans="2:4" ht="16.5" customHeight="1">
      <c r="B158" s="110"/>
      <c r="C158" s="2"/>
      <c r="D158" s="2"/>
    </row>
    <row r="159" spans="2:4" ht="16.5" customHeight="1">
      <c r="B159" s="110"/>
      <c r="C159" s="2"/>
      <c r="D159" s="2"/>
    </row>
    <row r="160" spans="2:4" ht="16.5" customHeight="1">
      <c r="B160" s="110"/>
      <c r="C160" s="2"/>
      <c r="D160" s="2"/>
    </row>
    <row r="161" spans="2:4" ht="16.5" customHeight="1">
      <c r="B161" s="110"/>
      <c r="C161" s="2"/>
      <c r="D161" s="2"/>
    </row>
    <row r="162" spans="2:4" ht="16.5" customHeight="1">
      <c r="B162" s="110"/>
      <c r="C162" s="2"/>
      <c r="D162" s="2"/>
    </row>
    <row r="163" spans="2:4" ht="16.5" customHeight="1">
      <c r="B163" s="110"/>
      <c r="C163" s="2"/>
      <c r="D163" s="2"/>
    </row>
    <row r="164" spans="2:4" ht="16.5" customHeight="1">
      <c r="B164" s="110"/>
      <c r="C164" s="2"/>
      <c r="D164" s="2"/>
    </row>
    <row r="165" spans="2:4" ht="16.5" customHeight="1">
      <c r="B165" s="110"/>
      <c r="C165" s="2"/>
      <c r="D165" s="2"/>
    </row>
    <row r="166" spans="2:4" ht="16.5" customHeight="1">
      <c r="B166" s="110"/>
      <c r="C166" s="2"/>
      <c r="D166" s="2"/>
    </row>
    <row r="167" spans="2:4" ht="16.5" customHeight="1">
      <c r="B167" s="110"/>
      <c r="C167" s="2"/>
      <c r="D167" s="2"/>
    </row>
    <row r="168" spans="2:4" ht="16.5" customHeight="1">
      <c r="B168" s="110"/>
      <c r="C168" s="2"/>
      <c r="D168" s="2"/>
    </row>
    <row r="169" spans="2:4" ht="16.5" customHeight="1">
      <c r="B169" s="110"/>
      <c r="C169" s="2"/>
      <c r="D169" s="2"/>
    </row>
    <row r="170" spans="2:4" ht="16.5" customHeight="1">
      <c r="B170" s="110"/>
      <c r="C170" s="2"/>
      <c r="D170" s="2"/>
    </row>
    <row r="171" spans="2:4" ht="16.5" customHeight="1">
      <c r="B171" s="110"/>
      <c r="C171" s="2"/>
      <c r="D171" s="2"/>
    </row>
    <row r="172" spans="2:4" ht="16.5" customHeight="1">
      <c r="B172" s="110"/>
      <c r="C172" s="2"/>
      <c r="D172" s="2"/>
    </row>
    <row r="173" spans="2:4" ht="16.5" customHeight="1">
      <c r="B173" s="110"/>
      <c r="C173" s="2"/>
      <c r="D173" s="2"/>
    </row>
    <row r="174" spans="2:4" ht="16.5" customHeight="1">
      <c r="B174" s="110"/>
      <c r="C174" s="2"/>
      <c r="D174" s="2"/>
    </row>
    <row r="175" spans="2:4" ht="16.5" customHeight="1">
      <c r="B175" s="110"/>
      <c r="C175" s="2"/>
      <c r="D175" s="2"/>
    </row>
    <row r="176" spans="2:4" ht="16.5" customHeight="1">
      <c r="B176" s="110"/>
      <c r="C176" s="2"/>
      <c r="D176" s="2"/>
    </row>
    <row r="177" spans="2:4" ht="16.5" customHeight="1">
      <c r="B177" s="110"/>
      <c r="C177" s="2"/>
      <c r="D177" s="2"/>
    </row>
    <row r="178" spans="2:4" ht="16.5" customHeight="1">
      <c r="B178" s="110"/>
      <c r="C178" s="2"/>
      <c r="D178" s="2"/>
    </row>
    <row r="179" spans="2:4" ht="16.5" customHeight="1">
      <c r="B179" s="110"/>
      <c r="C179" s="2"/>
      <c r="D179" s="2"/>
    </row>
    <row r="180" spans="2:4" ht="16.5" customHeight="1">
      <c r="B180" s="110"/>
      <c r="C180" s="2"/>
      <c r="D180" s="2"/>
    </row>
    <row r="181" spans="2:4" ht="16.5" customHeight="1">
      <c r="B181" s="110"/>
      <c r="C181" s="2"/>
      <c r="D181" s="2"/>
    </row>
    <row r="182" spans="2:4" ht="16.5" customHeight="1">
      <c r="B182" s="110"/>
      <c r="C182" s="2"/>
      <c r="D182" s="2"/>
    </row>
    <row r="183" spans="2:4" ht="16.5" customHeight="1">
      <c r="B183" s="110"/>
      <c r="C183" s="2"/>
      <c r="D183" s="2"/>
    </row>
    <row r="184" spans="2:4" ht="16.5" customHeight="1">
      <c r="B184" s="110"/>
      <c r="C184" s="2"/>
      <c r="D184" s="2"/>
    </row>
    <row r="185" spans="2:4" ht="16.5" customHeight="1">
      <c r="B185" s="110"/>
      <c r="C185" s="2"/>
      <c r="D185" s="2"/>
    </row>
    <row r="186" spans="2:4" ht="16.5" customHeight="1">
      <c r="B186" s="110"/>
      <c r="C186" s="2"/>
      <c r="D186" s="2"/>
    </row>
    <row r="187" spans="2:4" ht="16.5" customHeight="1">
      <c r="B187" s="110"/>
      <c r="C187" s="2"/>
      <c r="D187" s="2"/>
    </row>
    <row r="188" spans="2:4" ht="16.5" customHeight="1">
      <c r="B188" s="110"/>
      <c r="C188" s="2"/>
      <c r="D188" s="2"/>
    </row>
    <row r="189" spans="2:4" ht="16.5" customHeight="1">
      <c r="B189" s="110"/>
      <c r="C189" s="2"/>
      <c r="D189" s="2"/>
    </row>
    <row r="190" spans="2:4" ht="16.5" customHeight="1">
      <c r="B190" s="110"/>
      <c r="C190" s="2"/>
      <c r="D190" s="2"/>
    </row>
    <row r="191" spans="2:4" ht="16.5" customHeight="1">
      <c r="B191" s="110"/>
      <c r="C191" s="2"/>
      <c r="D191" s="2"/>
    </row>
    <row r="192" spans="2:4" ht="16.5" customHeight="1">
      <c r="B192" s="110"/>
      <c r="C192" s="2"/>
      <c r="D192" s="2"/>
    </row>
    <row r="193" spans="2:4" ht="16.5" customHeight="1">
      <c r="B193" s="110"/>
      <c r="C193" s="2"/>
      <c r="D193" s="2"/>
    </row>
    <row r="194" spans="2:4" ht="16.5" customHeight="1">
      <c r="B194" s="110"/>
      <c r="C194" s="2"/>
      <c r="D194" s="2"/>
    </row>
    <row r="195" spans="2:4" ht="16.5" customHeight="1">
      <c r="B195" s="110"/>
      <c r="C195" s="2"/>
      <c r="D195" s="2"/>
    </row>
    <row r="196" spans="2:4" ht="16.5" customHeight="1">
      <c r="B196" s="110"/>
      <c r="C196" s="2"/>
      <c r="D196" s="2"/>
    </row>
    <row r="197" spans="2:4" ht="16.5" customHeight="1">
      <c r="B197" s="110"/>
      <c r="C197" s="2"/>
      <c r="D197" s="2"/>
    </row>
    <row r="198" spans="2:4" ht="16.5" customHeight="1">
      <c r="B198" s="110"/>
      <c r="C198" s="2"/>
      <c r="D198" s="2"/>
    </row>
    <row r="199" spans="2:4" ht="16.5" customHeight="1">
      <c r="B199" s="110"/>
      <c r="C199" s="2"/>
      <c r="D199" s="2"/>
    </row>
    <row r="200" spans="2:4" ht="16.5" customHeight="1">
      <c r="B200" s="110"/>
      <c r="C200" s="2"/>
      <c r="D200" s="2"/>
    </row>
    <row r="201" spans="2:4" ht="16.5" customHeight="1">
      <c r="B201" s="110"/>
      <c r="C201" s="2"/>
      <c r="D201" s="2"/>
    </row>
    <row r="202" spans="2:4" ht="16.5" customHeight="1">
      <c r="B202" s="110"/>
      <c r="C202" s="2"/>
      <c r="D202" s="2"/>
    </row>
    <row r="203" spans="2:4" ht="16.5" customHeight="1">
      <c r="B203" s="110"/>
      <c r="C203" s="2"/>
      <c r="D203" s="2"/>
    </row>
    <row r="204" spans="2:4" ht="16.5" customHeight="1">
      <c r="B204" s="110"/>
      <c r="C204" s="2"/>
      <c r="D204" s="2"/>
    </row>
    <row r="205" spans="2:4" ht="16.5" customHeight="1">
      <c r="B205" s="110"/>
      <c r="C205" s="2"/>
      <c r="D205" s="2"/>
    </row>
    <row r="206" spans="2:4" ht="16.5" customHeight="1">
      <c r="B206" s="110"/>
      <c r="C206" s="2"/>
      <c r="D206" s="2"/>
    </row>
    <row r="207" spans="2:4" ht="16.5" customHeight="1">
      <c r="B207" s="110"/>
      <c r="C207" s="2"/>
      <c r="D207" s="2"/>
    </row>
    <row r="208" spans="2:4" ht="16.5" customHeight="1">
      <c r="B208" s="110"/>
      <c r="C208" s="2"/>
      <c r="D208" s="2"/>
    </row>
    <row r="209" spans="2:4" ht="16.5" customHeight="1">
      <c r="B209" s="110"/>
      <c r="C209" s="2"/>
      <c r="D209" s="2"/>
    </row>
    <row r="210" spans="2:4" ht="16.5" customHeight="1">
      <c r="B210" s="110"/>
      <c r="C210" s="2"/>
      <c r="D210" s="2"/>
    </row>
    <row r="211" spans="2:4" ht="16.5" customHeight="1">
      <c r="B211" s="110"/>
      <c r="C211" s="2"/>
      <c r="D211" s="2"/>
    </row>
    <row r="212" spans="2:4" ht="16.5" customHeight="1">
      <c r="B212" s="110"/>
      <c r="C212" s="2"/>
      <c r="D212" s="2"/>
    </row>
    <row r="213" spans="2:4" ht="16.5" customHeight="1">
      <c r="B213" s="110"/>
      <c r="C213" s="2"/>
      <c r="D213" s="2"/>
    </row>
    <row r="214" spans="2:4" ht="16.5" customHeight="1">
      <c r="B214" s="110"/>
      <c r="C214" s="2"/>
      <c r="D214" s="2"/>
    </row>
    <row r="215" spans="2:4" ht="16.5" customHeight="1">
      <c r="B215" s="110"/>
      <c r="C215" s="2"/>
      <c r="D215" s="2"/>
    </row>
    <row r="216" spans="2:4" ht="16.5" customHeight="1">
      <c r="B216" s="110"/>
      <c r="C216" s="2"/>
      <c r="D216" s="2"/>
    </row>
    <row r="217" spans="2:4" ht="16.5" customHeight="1">
      <c r="B217" s="110"/>
      <c r="C217" s="2"/>
      <c r="D217" s="2"/>
    </row>
    <row r="218" spans="2:4" ht="16.5" customHeight="1">
      <c r="B218" s="110"/>
      <c r="C218" s="2"/>
      <c r="D218" s="2"/>
    </row>
    <row r="219" spans="2:4" ht="16.5" customHeight="1">
      <c r="B219" s="110"/>
      <c r="C219" s="2"/>
      <c r="D219" s="2"/>
    </row>
    <row r="220" spans="2:4" ht="16.5" customHeight="1">
      <c r="B220" s="110"/>
      <c r="C220" s="2"/>
      <c r="D220" s="2"/>
    </row>
    <row r="221" spans="2:4" ht="16.5" customHeight="1">
      <c r="B221" s="110"/>
      <c r="C221" s="2"/>
      <c r="D221" s="2"/>
    </row>
    <row r="222" spans="2:4" ht="16.5" customHeight="1">
      <c r="B222" s="110"/>
      <c r="C222" s="2"/>
      <c r="D222" s="2"/>
    </row>
    <row r="223" spans="2:4" ht="16.5" customHeight="1">
      <c r="B223" s="110"/>
      <c r="C223" s="2"/>
      <c r="D223" s="2"/>
    </row>
    <row r="224" spans="2:4" ht="16.5" customHeight="1">
      <c r="B224" s="110"/>
      <c r="C224" s="2"/>
      <c r="D224" s="2"/>
    </row>
    <row r="225" spans="2:4" ht="16.5" customHeight="1">
      <c r="B225" s="110"/>
      <c r="C225" s="2"/>
      <c r="D225" s="2"/>
    </row>
    <row r="226" spans="2:4" ht="16.5" customHeight="1">
      <c r="B226" s="110"/>
      <c r="C226" s="2"/>
      <c r="D226" s="2"/>
    </row>
    <row r="227" spans="2:4" ht="16.5" customHeight="1">
      <c r="B227" s="110"/>
      <c r="C227" s="2"/>
      <c r="D227" s="2"/>
    </row>
    <row r="228" spans="2:4" ht="16.5" customHeight="1">
      <c r="B228" s="110"/>
      <c r="C228" s="2"/>
      <c r="D228" s="2"/>
    </row>
    <row r="229" spans="2:4" ht="16.5" customHeight="1">
      <c r="B229" s="110"/>
      <c r="C229" s="2"/>
      <c r="D229" s="2"/>
    </row>
    <row r="230" spans="2:4" ht="16.5" customHeight="1">
      <c r="B230" s="110"/>
      <c r="C230" s="2"/>
      <c r="D230" s="2"/>
    </row>
    <row r="231" spans="2:4" ht="16.5" customHeight="1">
      <c r="B231" s="110"/>
      <c r="C231" s="2"/>
      <c r="D231" s="2"/>
    </row>
    <row r="232" spans="2:4" ht="16.5" customHeight="1">
      <c r="B232" s="110"/>
      <c r="C232" s="2"/>
      <c r="D232" s="2"/>
    </row>
    <row r="233" spans="2:4" ht="16.5" customHeight="1">
      <c r="B233" s="110"/>
      <c r="C233" s="2"/>
      <c r="D233" s="2"/>
    </row>
    <row r="234" spans="2:4" ht="16.5" customHeight="1">
      <c r="B234" s="110"/>
      <c r="C234" s="2"/>
      <c r="D234" s="2"/>
    </row>
    <row r="235" spans="2:4" ht="16.5" customHeight="1">
      <c r="B235" s="110"/>
      <c r="C235" s="2"/>
      <c r="D235" s="2"/>
    </row>
    <row r="236" spans="2:4" ht="16.5" customHeight="1">
      <c r="B236" s="110"/>
      <c r="C236" s="2"/>
      <c r="D236" s="2"/>
    </row>
    <row r="237" spans="2:4" ht="16.5" customHeight="1">
      <c r="B237" s="110"/>
      <c r="C237" s="2"/>
      <c r="D237" s="2"/>
    </row>
    <row r="238" spans="2:4" ht="16.5" customHeight="1">
      <c r="B238" s="110"/>
      <c r="C238" s="2"/>
      <c r="D238" s="2"/>
    </row>
    <row r="239" spans="2:4" ht="16.5" customHeight="1">
      <c r="B239" s="110"/>
      <c r="C239" s="2"/>
      <c r="D239" s="2"/>
    </row>
    <row r="240" spans="2:4" ht="16.5" customHeight="1">
      <c r="B240" s="110"/>
      <c r="C240" s="2"/>
      <c r="D240" s="2"/>
    </row>
    <row r="241" spans="2:4" ht="16.5" customHeight="1">
      <c r="B241" s="110"/>
      <c r="C241" s="2"/>
      <c r="D241" s="2"/>
    </row>
    <row r="242" spans="2:4" ht="16.5" customHeight="1">
      <c r="B242" s="110"/>
      <c r="C242" s="2"/>
      <c r="D242" s="2"/>
    </row>
    <row r="243" spans="2:4" ht="16.5" customHeight="1">
      <c r="B243" s="110"/>
      <c r="C243" s="2"/>
      <c r="D243" s="2"/>
    </row>
    <row r="244" spans="2:4" ht="16.5" customHeight="1">
      <c r="B244" s="110"/>
      <c r="C244" s="2"/>
      <c r="D244" s="2"/>
    </row>
    <row r="245" spans="2:4" ht="16.5" customHeight="1">
      <c r="B245" s="110"/>
      <c r="C245" s="2"/>
      <c r="D245" s="2"/>
    </row>
    <row r="246" spans="2:4" ht="16.5" customHeight="1">
      <c r="B246" s="110"/>
      <c r="C246" s="2"/>
      <c r="D246" s="2"/>
    </row>
    <row r="247" spans="2:4" ht="16.5" customHeight="1">
      <c r="B247" s="110"/>
      <c r="C247" s="2"/>
      <c r="D247" s="2"/>
    </row>
    <row r="248" spans="2:4" ht="16.5" customHeight="1">
      <c r="B248" s="110"/>
      <c r="C248" s="2"/>
      <c r="D248" s="2"/>
    </row>
    <row r="249" spans="2:4" ht="16.5" customHeight="1">
      <c r="B249" s="110"/>
      <c r="C249" s="2"/>
      <c r="D249" s="2"/>
    </row>
    <row r="250" spans="2:4" ht="16.5" customHeight="1">
      <c r="B250" s="110"/>
      <c r="C250" s="2"/>
      <c r="D250" s="2"/>
    </row>
    <row r="251" spans="2:4" ht="16.5" customHeight="1">
      <c r="B251" s="110"/>
      <c r="C251" s="2"/>
      <c r="D251" s="2"/>
    </row>
    <row r="252" spans="2:4" ht="16.5" customHeight="1">
      <c r="B252" s="110"/>
      <c r="C252" s="2"/>
      <c r="D252" s="2"/>
    </row>
    <row r="253" spans="2:4" ht="16.5" customHeight="1">
      <c r="B253" s="110"/>
      <c r="C253" s="2"/>
      <c r="D253" s="2"/>
    </row>
    <row r="254" spans="2:4" ht="16.5" customHeight="1">
      <c r="B254" s="110"/>
      <c r="C254" s="2"/>
      <c r="D254" s="2"/>
    </row>
    <row r="255" spans="2:4" ht="16.5" customHeight="1">
      <c r="B255" s="110"/>
      <c r="C255" s="2"/>
      <c r="D255" s="2"/>
    </row>
    <row r="256" spans="2:4" ht="16.5" customHeight="1">
      <c r="B256" s="110"/>
      <c r="C256" s="2"/>
      <c r="D256" s="2"/>
    </row>
    <row r="257" spans="2:4" ht="16.5" customHeight="1">
      <c r="B257" s="110"/>
      <c r="C257" s="2"/>
      <c r="D257" s="2"/>
    </row>
    <row r="258" spans="2:4" ht="16.5" customHeight="1">
      <c r="B258" s="110"/>
      <c r="C258" s="2"/>
      <c r="D258" s="2"/>
    </row>
    <row r="259" spans="2:4" ht="16.5" customHeight="1">
      <c r="B259" s="110"/>
      <c r="C259" s="2"/>
      <c r="D259" s="2"/>
    </row>
    <row r="260" spans="2:4" ht="16.5" customHeight="1">
      <c r="B260" s="110"/>
      <c r="C260" s="2"/>
      <c r="D260" s="2"/>
    </row>
    <row r="261" spans="2:4" ht="16.5" customHeight="1">
      <c r="B261" s="110"/>
      <c r="C261" s="2"/>
      <c r="D261" s="2"/>
    </row>
    <row r="262" spans="2:4" ht="16.5" customHeight="1">
      <c r="B262" s="110"/>
      <c r="C262" s="2"/>
      <c r="D262" s="2"/>
    </row>
    <row r="263" spans="2:4" ht="16.5" customHeight="1">
      <c r="B263" s="110"/>
      <c r="C263" s="2"/>
      <c r="D263" s="2"/>
    </row>
    <row r="264" spans="2:4" ht="16.5" customHeight="1">
      <c r="B264" s="110"/>
      <c r="C264" s="2"/>
      <c r="D264" s="2"/>
    </row>
    <row r="265" spans="2:4" ht="16.5" customHeight="1">
      <c r="B265" s="110"/>
      <c r="C265" s="2"/>
      <c r="D265" s="2"/>
    </row>
    <row r="266" spans="2:4" ht="16.5" customHeight="1">
      <c r="B266" s="110"/>
      <c r="C266" s="2"/>
      <c r="D266" s="2"/>
    </row>
    <row r="267" spans="2:4" ht="16.5" customHeight="1">
      <c r="B267" s="110"/>
      <c r="C267" s="2"/>
      <c r="D267" s="2"/>
    </row>
    <row r="268" spans="2:4" ht="16.5" customHeight="1">
      <c r="B268" s="110"/>
      <c r="C268" s="2"/>
      <c r="D268" s="2"/>
    </row>
    <row r="269" spans="2:4" ht="16.5" customHeight="1">
      <c r="B269" s="110"/>
      <c r="C269" s="2"/>
      <c r="D269" s="2"/>
    </row>
    <row r="270" spans="2:4" ht="16.5" customHeight="1">
      <c r="B270" s="110"/>
      <c r="C270" s="2"/>
      <c r="D270" s="2"/>
    </row>
    <row r="271" spans="2:4" ht="16.5" customHeight="1">
      <c r="B271" s="110"/>
      <c r="C271" s="2"/>
      <c r="D271" s="2"/>
    </row>
    <row r="272" spans="2:4" ht="16.5" customHeight="1">
      <c r="B272" s="110"/>
      <c r="C272" s="2"/>
      <c r="D272" s="2"/>
    </row>
    <row r="273" spans="2:4" ht="16.5" customHeight="1">
      <c r="B273" s="110"/>
      <c r="C273" s="2"/>
      <c r="D273" s="2"/>
    </row>
    <row r="274" spans="2:4" ht="16.5" customHeight="1">
      <c r="B274" s="110"/>
      <c r="C274" s="2"/>
      <c r="D274" s="2"/>
    </row>
    <row r="275" spans="2:4" ht="16.5" customHeight="1">
      <c r="B275" s="110"/>
      <c r="C275" s="2"/>
      <c r="D275" s="2"/>
    </row>
    <row r="276" spans="2:4" ht="16.5" customHeight="1">
      <c r="B276" s="110"/>
      <c r="C276" s="2"/>
      <c r="D276" s="2"/>
    </row>
    <row r="277" spans="2:4" ht="16.5" customHeight="1">
      <c r="B277" s="110"/>
      <c r="C277" s="2"/>
      <c r="D277" s="2"/>
    </row>
    <row r="278" spans="2:4" ht="16.5" customHeight="1">
      <c r="B278" s="110"/>
      <c r="C278" s="2"/>
      <c r="D278" s="2"/>
    </row>
    <row r="279" spans="2:4" ht="16.5" customHeight="1">
      <c r="B279" s="110"/>
      <c r="C279" s="2"/>
      <c r="D279" s="2"/>
    </row>
    <row r="280" spans="2:4" ht="16.5" customHeight="1">
      <c r="B280" s="110"/>
      <c r="C280" s="2"/>
      <c r="D280" s="2"/>
    </row>
    <row r="281" spans="2:4" ht="16.5" customHeight="1">
      <c r="B281" s="110"/>
      <c r="C281" s="2"/>
      <c r="D281" s="2"/>
    </row>
    <row r="282" spans="2:4" ht="16.5" customHeight="1">
      <c r="B282" s="110"/>
      <c r="C282" s="2"/>
      <c r="D282" s="2"/>
    </row>
    <row r="283" spans="2:4" ht="16.5" customHeight="1">
      <c r="B283" s="110"/>
      <c r="C283" s="2"/>
      <c r="D283" s="2"/>
    </row>
    <row r="284" spans="2:4" ht="16.5" customHeight="1">
      <c r="B284" s="110"/>
      <c r="C284" s="2"/>
      <c r="D284" s="2"/>
    </row>
    <row r="285" spans="2:4" ht="16.5" customHeight="1">
      <c r="B285" s="110"/>
      <c r="C285" s="2"/>
      <c r="D285" s="2"/>
    </row>
    <row r="286" spans="2:4" ht="16.5" customHeight="1">
      <c r="B286" s="110"/>
      <c r="C286" s="2"/>
      <c r="D286" s="2"/>
    </row>
    <row r="287" spans="2:4" ht="16.5" customHeight="1">
      <c r="B287" s="110"/>
      <c r="C287" s="2"/>
      <c r="D287" s="2"/>
    </row>
    <row r="288" spans="2:4" ht="16.5" customHeight="1">
      <c r="B288" s="110"/>
      <c r="C288" s="2"/>
      <c r="D288" s="2"/>
    </row>
    <row r="289" spans="2:4" ht="16.5" customHeight="1">
      <c r="B289" s="110"/>
      <c r="C289" s="2"/>
      <c r="D289" s="2"/>
    </row>
    <row r="290" spans="2:4" ht="16.5" customHeight="1">
      <c r="B290" s="110"/>
      <c r="C290" s="2"/>
      <c r="D290" s="2"/>
    </row>
    <row r="291" spans="2:4" ht="16.5" customHeight="1">
      <c r="B291" s="110"/>
      <c r="C291" s="2"/>
      <c r="D291" s="2"/>
    </row>
    <row r="292" spans="2:4" ht="16.5" customHeight="1">
      <c r="B292" s="110"/>
      <c r="C292" s="2"/>
      <c r="D292" s="2"/>
    </row>
    <row r="293" spans="2:4" ht="16.5" customHeight="1">
      <c r="B293" s="110"/>
      <c r="C293" s="2"/>
      <c r="D293" s="2"/>
    </row>
    <row r="294" spans="2:4" ht="16.5" customHeight="1">
      <c r="B294" s="110"/>
      <c r="C294" s="2"/>
      <c r="D294" s="2"/>
    </row>
    <row r="295" spans="2:4" ht="16.5" customHeight="1">
      <c r="B295" s="110"/>
      <c r="C295" s="2"/>
      <c r="D295" s="2"/>
    </row>
    <row r="296" spans="2:4" ht="16.5" customHeight="1">
      <c r="B296" s="110"/>
      <c r="C296" s="2"/>
      <c r="D296" s="2"/>
    </row>
    <row r="297" spans="2:4" ht="16.5" customHeight="1">
      <c r="B297" s="110"/>
      <c r="C297" s="2"/>
      <c r="D297" s="2"/>
    </row>
    <row r="298" spans="2:4" ht="16.5" customHeight="1">
      <c r="B298" s="110"/>
      <c r="C298" s="2"/>
      <c r="D298" s="2"/>
    </row>
    <row r="299" spans="2:4" ht="16.5" customHeight="1">
      <c r="B299" s="110"/>
      <c r="C299" s="2"/>
      <c r="D299" s="2"/>
    </row>
    <row r="300" spans="2:4" ht="16.5" customHeight="1">
      <c r="B300" s="110"/>
      <c r="C300" s="2"/>
      <c r="D300" s="2"/>
    </row>
    <row r="301" spans="2:4" ht="16.5" customHeight="1">
      <c r="B301" s="110"/>
      <c r="C301" s="2"/>
      <c r="D301" s="2"/>
    </row>
    <row r="302" spans="2:4" ht="16.5" customHeight="1">
      <c r="B302" s="110"/>
      <c r="C302" s="2"/>
      <c r="D302" s="2"/>
    </row>
    <row r="303" spans="2:4" ht="16.5" customHeight="1">
      <c r="B303" s="110"/>
      <c r="C303" s="2"/>
      <c r="D303" s="2"/>
    </row>
    <row r="304" spans="2:4" ht="16.5" customHeight="1">
      <c r="B304" s="110"/>
      <c r="C304" s="2"/>
      <c r="D304" s="2"/>
    </row>
    <row r="305" spans="2:4" ht="16.5" customHeight="1">
      <c r="B305" s="110"/>
      <c r="C305" s="2"/>
      <c r="D305" s="2"/>
    </row>
    <row r="306" spans="2:4" ht="16.5" customHeight="1">
      <c r="B306" s="110"/>
      <c r="C306" s="2"/>
      <c r="D306" s="2"/>
    </row>
    <row r="307" spans="2:4" ht="16.5" customHeight="1">
      <c r="B307" s="110"/>
      <c r="C307" s="2"/>
      <c r="D307" s="2"/>
    </row>
    <row r="308" spans="2:4" ht="16.5" customHeight="1">
      <c r="B308" s="110"/>
      <c r="C308" s="2"/>
      <c r="D308" s="2"/>
    </row>
    <row r="309" spans="2:4" ht="16.5" customHeight="1">
      <c r="B309" s="110"/>
      <c r="C309" s="2"/>
      <c r="D309" s="2"/>
    </row>
    <row r="310" spans="2:4" ht="16.5" customHeight="1">
      <c r="B310" s="110"/>
      <c r="C310" s="2"/>
      <c r="D310" s="2"/>
    </row>
    <row r="311" spans="2:4" ht="16.5" customHeight="1">
      <c r="B311" s="110"/>
      <c r="C311" s="2"/>
      <c r="D311" s="2"/>
    </row>
    <row r="312" spans="2:4" ht="16.5" customHeight="1">
      <c r="B312" s="110"/>
      <c r="C312" s="2"/>
      <c r="D312" s="2"/>
    </row>
    <row r="313" spans="2:4" ht="16.5" customHeight="1">
      <c r="B313" s="110"/>
      <c r="C313" s="2"/>
      <c r="D313" s="2"/>
    </row>
    <row r="314" spans="2:4" ht="16.5" customHeight="1">
      <c r="B314" s="110"/>
      <c r="C314" s="2"/>
      <c r="D314" s="2"/>
    </row>
    <row r="315" spans="2:4" ht="16.5" customHeight="1">
      <c r="B315" s="110"/>
      <c r="C315" s="2"/>
      <c r="D315" s="2"/>
    </row>
    <row r="316" spans="2:4" ht="16.5" customHeight="1">
      <c r="B316" s="110"/>
      <c r="C316" s="2"/>
      <c r="D316" s="2"/>
    </row>
    <row r="317" spans="2:4" ht="16.5" customHeight="1">
      <c r="B317" s="110"/>
      <c r="C317" s="2"/>
      <c r="D317" s="2"/>
    </row>
    <row r="318" spans="2:4" ht="16.5" customHeight="1">
      <c r="B318" s="110"/>
      <c r="C318" s="2"/>
      <c r="D318" s="2"/>
    </row>
    <row r="319" spans="2:4" ht="16.5" customHeight="1">
      <c r="B319" s="110"/>
      <c r="C319" s="2"/>
      <c r="D319" s="2"/>
    </row>
    <row r="320" spans="2:4" ht="16.5" customHeight="1">
      <c r="B320" s="110"/>
      <c r="C320" s="2"/>
      <c r="D320" s="2"/>
    </row>
    <row r="321" spans="2:4" ht="16.5" customHeight="1">
      <c r="B321" s="110"/>
      <c r="C321" s="2"/>
      <c r="D321" s="2"/>
    </row>
    <row r="322" spans="2:4" ht="16.5" customHeight="1">
      <c r="B322" s="110"/>
      <c r="C322" s="2"/>
      <c r="D322" s="2"/>
    </row>
    <row r="323" spans="2:4" ht="16.5" customHeight="1">
      <c r="B323" s="110"/>
      <c r="C323" s="2"/>
      <c r="D323" s="2"/>
    </row>
    <row r="324" spans="2:4" ht="16.5" customHeight="1">
      <c r="B324" s="110"/>
      <c r="C324" s="2"/>
      <c r="D324" s="2"/>
    </row>
    <row r="325" spans="2:4" ht="16.5" customHeight="1">
      <c r="B325" s="110"/>
      <c r="C325" s="2"/>
      <c r="D325" s="2"/>
    </row>
    <row r="326" spans="2:4" ht="16.5" customHeight="1">
      <c r="B326" s="110"/>
      <c r="C326" s="2"/>
      <c r="D326" s="2"/>
    </row>
    <row r="327" spans="2:4" ht="16.5" customHeight="1">
      <c r="B327" s="110"/>
      <c r="C327" s="2"/>
      <c r="D327" s="2"/>
    </row>
    <row r="328" spans="2:4" ht="16.5" customHeight="1">
      <c r="B328" s="110"/>
      <c r="C328" s="2"/>
      <c r="D328" s="2"/>
    </row>
    <row r="329" spans="2:4" ht="16.5" customHeight="1">
      <c r="B329" s="110"/>
      <c r="C329" s="2"/>
      <c r="D329" s="2"/>
    </row>
    <row r="330" spans="2:4" ht="16.5" customHeight="1">
      <c r="B330" s="110"/>
      <c r="C330" s="2"/>
      <c r="D330" s="2"/>
    </row>
    <row r="331" spans="2:4" ht="16.5" customHeight="1">
      <c r="B331" s="110"/>
      <c r="C331" s="2"/>
      <c r="D331" s="2"/>
    </row>
    <row r="332" spans="2:4" ht="16.5" customHeight="1">
      <c r="B332" s="110"/>
      <c r="C332" s="2"/>
      <c r="D332" s="2"/>
    </row>
    <row r="333" spans="2:4" ht="16.5" customHeight="1">
      <c r="B333" s="110"/>
      <c r="C333" s="2"/>
      <c r="D333" s="2"/>
    </row>
    <row r="334" spans="2:4" ht="16.5" customHeight="1">
      <c r="B334" s="110"/>
      <c r="C334" s="2"/>
      <c r="D334" s="2"/>
    </row>
    <row r="335" spans="2:4" ht="16.5" customHeight="1">
      <c r="B335" s="110"/>
      <c r="C335" s="2"/>
      <c r="D335" s="2"/>
    </row>
    <row r="336" spans="2:4" ht="16.5" customHeight="1">
      <c r="B336" s="110"/>
      <c r="C336" s="2"/>
      <c r="D336" s="2"/>
    </row>
    <row r="337" spans="2:4" ht="16.5" customHeight="1">
      <c r="B337" s="110"/>
      <c r="C337" s="2"/>
      <c r="D337" s="2"/>
    </row>
    <row r="338" spans="2:4" ht="16.5" customHeight="1">
      <c r="B338" s="110"/>
      <c r="C338" s="2"/>
      <c r="D338" s="2"/>
    </row>
    <row r="339" spans="2:4" ht="16.5" customHeight="1">
      <c r="B339" s="110"/>
      <c r="C339" s="2"/>
      <c r="D339" s="2"/>
    </row>
    <row r="340" spans="2:4" ht="16.5" customHeight="1">
      <c r="B340" s="110"/>
      <c r="C340" s="2"/>
      <c r="D340" s="2"/>
    </row>
    <row r="341" spans="2:4" ht="16.5" customHeight="1">
      <c r="B341" s="110"/>
      <c r="C341" s="2"/>
      <c r="D341" s="2"/>
    </row>
    <row r="342" spans="2:4" ht="16.5" customHeight="1">
      <c r="B342" s="110"/>
      <c r="C342" s="2"/>
      <c r="D342" s="2"/>
    </row>
    <row r="343" spans="2:4" ht="16.5" customHeight="1">
      <c r="B343" s="110"/>
      <c r="C343" s="2"/>
      <c r="D343" s="2"/>
    </row>
    <row r="344" spans="2:4" ht="16.5" customHeight="1">
      <c r="B344" s="110"/>
      <c r="C344" s="2"/>
      <c r="D344" s="2"/>
    </row>
    <row r="345" spans="2:4" ht="16.5" customHeight="1">
      <c r="B345" s="110"/>
      <c r="C345" s="2"/>
      <c r="D345" s="2"/>
    </row>
    <row r="346" spans="2:4" ht="16.5" customHeight="1">
      <c r="B346" s="110"/>
      <c r="C346" s="2"/>
      <c r="D346" s="2"/>
    </row>
    <row r="347" spans="2:4" ht="16.5" customHeight="1">
      <c r="B347" s="110"/>
      <c r="C347" s="2"/>
      <c r="D347" s="2"/>
    </row>
    <row r="348" spans="2:4" ht="16.5" customHeight="1">
      <c r="B348" s="110"/>
      <c r="C348" s="2"/>
      <c r="D348" s="2"/>
    </row>
    <row r="349" spans="2:4" ht="16.5" customHeight="1">
      <c r="B349" s="110"/>
      <c r="C349" s="2"/>
      <c r="D349" s="2"/>
    </row>
    <row r="350" spans="2:4" ht="16.5" customHeight="1">
      <c r="B350" s="110"/>
      <c r="C350" s="2"/>
      <c r="D350" s="2"/>
    </row>
    <row r="351" spans="2:4" ht="16.5" customHeight="1">
      <c r="B351" s="110"/>
      <c r="C351" s="2"/>
      <c r="D351" s="2"/>
    </row>
    <row r="352" spans="2:4" ht="16.5" customHeight="1">
      <c r="B352" s="110"/>
      <c r="C352" s="2"/>
      <c r="D352" s="2"/>
    </row>
    <row r="353" spans="2:4" ht="16.5" customHeight="1">
      <c r="B353" s="110"/>
      <c r="C353" s="2"/>
      <c r="D353" s="2"/>
    </row>
    <row r="354" spans="2:4" ht="16.5" customHeight="1">
      <c r="B354" s="110"/>
      <c r="C354" s="2"/>
      <c r="D354" s="2"/>
    </row>
    <row r="355" spans="2:4" ht="16.5" customHeight="1">
      <c r="B355" s="110"/>
      <c r="C355" s="2"/>
      <c r="D355" s="2"/>
    </row>
    <row r="356" spans="2:4" ht="16.5" customHeight="1">
      <c r="B356" s="110"/>
      <c r="C356" s="2"/>
      <c r="D356" s="2"/>
    </row>
    <row r="357" spans="2:4" ht="16.5" customHeight="1">
      <c r="B357" s="110"/>
      <c r="C357" s="2"/>
      <c r="D357" s="2"/>
    </row>
    <row r="358" spans="2:4" ht="16.5" customHeight="1">
      <c r="B358" s="110"/>
      <c r="C358" s="2"/>
      <c r="D358" s="2"/>
    </row>
    <row r="359" spans="2:4" ht="16.5" customHeight="1">
      <c r="B359" s="110"/>
      <c r="C359" s="2"/>
      <c r="D359" s="2"/>
    </row>
    <row r="360" spans="2:4" ht="16.5" customHeight="1">
      <c r="B360" s="110"/>
      <c r="C360" s="2"/>
      <c r="D360" s="2"/>
    </row>
    <row r="361" spans="2:4" ht="16.5" customHeight="1">
      <c r="B361" s="110"/>
      <c r="C361" s="2"/>
      <c r="D361" s="2"/>
    </row>
    <row r="362" spans="2:4" ht="16.5" customHeight="1">
      <c r="B362" s="110"/>
      <c r="C362" s="2"/>
      <c r="D362" s="2"/>
    </row>
    <row r="363" spans="2:4" ht="16.5" customHeight="1">
      <c r="B363" s="110"/>
      <c r="C363" s="2"/>
      <c r="D363" s="2"/>
    </row>
    <row r="364" spans="2:4" ht="16.5" customHeight="1">
      <c r="B364" s="110"/>
      <c r="C364" s="2"/>
      <c r="D364" s="2"/>
    </row>
    <row r="365" spans="2:4" ht="16.5" customHeight="1">
      <c r="B365" s="110"/>
      <c r="C365" s="2"/>
      <c r="D365" s="2"/>
    </row>
    <row r="366" spans="2:4" ht="16.5" customHeight="1">
      <c r="B366" s="110"/>
      <c r="C366" s="2"/>
      <c r="D366" s="2"/>
    </row>
    <row r="367" spans="2:4" ht="16.5" customHeight="1">
      <c r="B367" s="110"/>
      <c r="C367" s="2"/>
      <c r="D367" s="2"/>
    </row>
    <row r="368" spans="2:4" ht="16.5" customHeight="1">
      <c r="B368" s="110"/>
      <c r="C368" s="2"/>
      <c r="D368" s="2"/>
    </row>
    <row r="369" spans="2:4" ht="16.5" customHeight="1">
      <c r="B369" s="110"/>
      <c r="C369" s="2"/>
      <c r="D369" s="2"/>
    </row>
    <row r="370" spans="2:4" ht="16.5" customHeight="1">
      <c r="B370" s="110"/>
      <c r="C370" s="2"/>
      <c r="D370" s="2"/>
    </row>
    <row r="371" spans="2:4" ht="16.5" customHeight="1">
      <c r="B371" s="110"/>
      <c r="C371" s="2"/>
      <c r="D371" s="2"/>
    </row>
    <row r="372" spans="2:4" ht="16.5" customHeight="1">
      <c r="B372" s="110"/>
      <c r="C372" s="2"/>
      <c r="D372" s="2"/>
    </row>
    <row r="373" spans="2:4" ht="16.5" customHeight="1">
      <c r="B373" s="110"/>
      <c r="C373" s="2"/>
      <c r="D373" s="2"/>
    </row>
    <row r="374" spans="2:4" ht="16.5" customHeight="1">
      <c r="B374" s="110"/>
      <c r="C374" s="2"/>
      <c r="D374" s="2"/>
    </row>
    <row r="375" spans="2:4" ht="16.5" customHeight="1">
      <c r="B375" s="110"/>
      <c r="C375" s="2"/>
      <c r="D375" s="2"/>
    </row>
    <row r="376" spans="2:4" ht="16.5" customHeight="1">
      <c r="B376" s="110"/>
      <c r="C376" s="2"/>
      <c r="D376" s="2"/>
    </row>
    <row r="377" spans="2:4" ht="16.5" customHeight="1">
      <c r="B377" s="110"/>
      <c r="C377" s="2"/>
      <c r="D377" s="2"/>
    </row>
    <row r="378" spans="2:4" ht="16.5" customHeight="1">
      <c r="B378" s="110"/>
      <c r="C378" s="2"/>
      <c r="D378" s="2"/>
    </row>
    <row r="379" spans="2:4" ht="16.5" customHeight="1">
      <c r="B379" s="110"/>
      <c r="C379" s="2"/>
      <c r="D379" s="2"/>
    </row>
    <row r="380" spans="2:4" ht="16.5" customHeight="1">
      <c r="B380" s="110"/>
      <c r="C380" s="2"/>
      <c r="D380" s="2"/>
    </row>
    <row r="381" spans="2:4" ht="16.5" customHeight="1">
      <c r="B381" s="110"/>
      <c r="C381" s="2"/>
      <c r="D381" s="2"/>
    </row>
    <row r="382" spans="2:4" ht="16.5" customHeight="1">
      <c r="B382" s="110"/>
      <c r="C382" s="2"/>
      <c r="D382" s="2"/>
    </row>
    <row r="383" spans="2:4" ht="16.5" customHeight="1">
      <c r="B383" s="110"/>
      <c r="C383" s="2"/>
      <c r="D383" s="2"/>
    </row>
    <row r="384" spans="2:4" ht="16.5" customHeight="1">
      <c r="B384" s="110"/>
      <c r="C384" s="2"/>
      <c r="D384" s="2"/>
    </row>
    <row r="385" spans="2:4" ht="16.5" customHeight="1">
      <c r="B385" s="110"/>
      <c r="C385" s="2"/>
      <c r="D385" s="2"/>
    </row>
    <row r="386" spans="2:4" ht="16.5" customHeight="1">
      <c r="B386" s="110"/>
      <c r="C386" s="2"/>
      <c r="D386" s="2"/>
    </row>
    <row r="387" spans="2:4" ht="16.5" customHeight="1">
      <c r="B387" s="110"/>
      <c r="C387" s="2"/>
      <c r="D387" s="2"/>
    </row>
    <row r="388" spans="2:4" ht="16.5" customHeight="1">
      <c r="B388" s="110"/>
      <c r="C388" s="2"/>
      <c r="D388" s="2"/>
    </row>
    <row r="389" spans="2:4" ht="16.5" customHeight="1">
      <c r="B389" s="110"/>
      <c r="C389" s="2"/>
      <c r="D389" s="2"/>
    </row>
    <row r="390" spans="2:4" ht="16.5" customHeight="1">
      <c r="B390" s="110"/>
      <c r="C390" s="2"/>
      <c r="D390" s="2"/>
    </row>
    <row r="391" spans="2:4" ht="16.5" customHeight="1">
      <c r="B391" s="110"/>
      <c r="C391" s="2"/>
      <c r="D391" s="2"/>
    </row>
    <row r="392" spans="2:4" ht="16.5" customHeight="1">
      <c r="B392" s="110"/>
      <c r="C392" s="2"/>
      <c r="D392" s="2"/>
    </row>
    <row r="393" spans="2:4" ht="16.5" customHeight="1">
      <c r="B393" s="110"/>
      <c r="C393" s="2"/>
      <c r="D393" s="2"/>
    </row>
    <row r="394" spans="2:4" ht="16.5" customHeight="1">
      <c r="B394" s="110"/>
      <c r="C394" s="2"/>
      <c r="D394" s="2"/>
    </row>
    <row r="395" spans="2:4" ht="16.5" customHeight="1">
      <c r="B395" s="110"/>
      <c r="C395" s="2"/>
      <c r="D395" s="2"/>
    </row>
    <row r="396" spans="2:4" ht="16.5" customHeight="1">
      <c r="B396" s="110"/>
      <c r="C396" s="2"/>
      <c r="D396" s="2"/>
    </row>
    <row r="397" spans="2:4" ht="16.5" customHeight="1">
      <c r="B397" s="110"/>
      <c r="C397" s="2"/>
      <c r="D397" s="2"/>
    </row>
    <row r="398" spans="2:4" ht="16.5" customHeight="1">
      <c r="B398" s="110"/>
      <c r="C398" s="2"/>
      <c r="D398" s="2"/>
    </row>
    <row r="399" spans="2:4" ht="16.5" customHeight="1">
      <c r="B399" s="110"/>
      <c r="C399" s="2"/>
      <c r="D399" s="2"/>
    </row>
    <row r="400" spans="2:4" ht="16.5" customHeight="1">
      <c r="B400" s="110"/>
      <c r="C400" s="2"/>
      <c r="D400" s="2"/>
    </row>
    <row r="401" spans="2:4" ht="16.5" customHeight="1">
      <c r="B401" s="110"/>
      <c r="C401" s="2"/>
      <c r="D401" s="2"/>
    </row>
    <row r="402" spans="2:4" ht="16.5" customHeight="1">
      <c r="B402" s="110"/>
      <c r="C402" s="2"/>
      <c r="D402" s="2"/>
    </row>
    <row r="403" spans="2:4" ht="16.5" customHeight="1">
      <c r="B403" s="110"/>
      <c r="C403" s="2"/>
      <c r="D403" s="2"/>
    </row>
    <row r="404" spans="2:4" ht="16.5" customHeight="1">
      <c r="B404" s="110"/>
      <c r="C404" s="2"/>
      <c r="D404" s="2"/>
    </row>
    <row r="405" spans="2:4" ht="16.5" customHeight="1">
      <c r="B405" s="110"/>
      <c r="C405" s="2"/>
      <c r="D405" s="2"/>
    </row>
    <row r="406" spans="2:4" ht="16.5" customHeight="1">
      <c r="B406" s="110"/>
      <c r="C406" s="2"/>
      <c r="D406" s="2"/>
    </row>
    <row r="407" spans="2:4" ht="16.5" customHeight="1">
      <c r="B407" s="110"/>
      <c r="C407" s="2"/>
      <c r="D407" s="2"/>
    </row>
    <row r="408" spans="2:4" ht="16.5" customHeight="1">
      <c r="B408" s="110"/>
      <c r="C408" s="2"/>
      <c r="D408" s="2"/>
    </row>
    <row r="409" spans="2:4" ht="16.5" customHeight="1">
      <c r="B409" s="110"/>
      <c r="C409" s="2"/>
      <c r="D409" s="2"/>
    </row>
    <row r="410" spans="2:4" ht="16.5" customHeight="1">
      <c r="B410" s="110"/>
      <c r="C410" s="2"/>
      <c r="D410" s="2"/>
    </row>
    <row r="411" spans="2:4" ht="16.5" customHeight="1">
      <c r="B411" s="110"/>
      <c r="C411" s="2"/>
      <c r="D411" s="2"/>
    </row>
    <row r="412" spans="2:4" ht="16.5" customHeight="1">
      <c r="B412" s="110"/>
      <c r="C412" s="2"/>
      <c r="D412" s="2"/>
    </row>
    <row r="413" spans="2:4" ht="16.5" customHeight="1">
      <c r="B413" s="110"/>
      <c r="C413" s="2"/>
      <c r="D413" s="2"/>
    </row>
    <row r="414" spans="2:4" ht="16.5" customHeight="1">
      <c r="B414" s="110"/>
      <c r="C414" s="2"/>
      <c r="D414" s="2"/>
    </row>
    <row r="415" spans="2:4" ht="16.5" customHeight="1">
      <c r="B415" s="110"/>
      <c r="C415" s="2"/>
      <c r="D415" s="2"/>
    </row>
    <row r="416" spans="2:4" ht="16.5" customHeight="1">
      <c r="B416" s="110"/>
      <c r="C416" s="2"/>
      <c r="D416" s="2"/>
    </row>
    <row r="417" spans="2:4" ht="16.5" customHeight="1">
      <c r="B417" s="110"/>
      <c r="C417" s="2"/>
      <c r="D417" s="2"/>
    </row>
    <row r="418" spans="2:4" ht="16.5" customHeight="1">
      <c r="B418" s="110"/>
      <c r="C418" s="2"/>
      <c r="D418" s="2"/>
    </row>
    <row r="419" spans="2:4" ht="16.5" customHeight="1">
      <c r="B419" s="110"/>
      <c r="C419" s="2"/>
      <c r="D419" s="2"/>
    </row>
    <row r="420" spans="2:4" ht="16.5" customHeight="1">
      <c r="B420" s="110"/>
      <c r="C420" s="2"/>
      <c r="D420" s="2"/>
    </row>
    <row r="421" spans="2:4" ht="16.5" customHeight="1">
      <c r="B421" s="110"/>
      <c r="C421" s="2"/>
      <c r="D421" s="2"/>
    </row>
    <row r="422" spans="2:4" ht="16.5" customHeight="1">
      <c r="B422" s="110"/>
      <c r="C422" s="2"/>
      <c r="D422" s="2"/>
    </row>
    <row r="423" spans="2:4" ht="16.5" customHeight="1">
      <c r="B423" s="110"/>
      <c r="C423" s="2"/>
      <c r="D423" s="2"/>
    </row>
    <row r="424" spans="2:4" ht="16.5" customHeight="1">
      <c r="B424" s="110"/>
      <c r="C424" s="2"/>
      <c r="D424" s="2"/>
    </row>
    <row r="425" spans="2:4" ht="16.5" customHeight="1">
      <c r="B425" s="110"/>
      <c r="C425" s="2"/>
      <c r="D425" s="2"/>
    </row>
    <row r="426" spans="2:4" ht="16.5" customHeight="1">
      <c r="B426" s="110"/>
      <c r="C426" s="2"/>
      <c r="D426" s="2"/>
    </row>
    <row r="427" spans="2:4" ht="16.5" customHeight="1">
      <c r="B427" s="110"/>
      <c r="C427" s="2"/>
      <c r="D427" s="2"/>
    </row>
    <row r="428" spans="2:4" ht="16.5" customHeight="1">
      <c r="B428" s="110"/>
      <c r="C428" s="2"/>
      <c r="D428" s="2"/>
    </row>
    <row r="429" spans="2:4" ht="16.5" customHeight="1">
      <c r="B429" s="110"/>
      <c r="C429" s="2"/>
      <c r="D429" s="2"/>
    </row>
    <row r="430" spans="2:4" ht="16.5" customHeight="1">
      <c r="B430" s="110"/>
      <c r="C430" s="2"/>
      <c r="D430" s="2"/>
    </row>
    <row r="431" spans="2:4" ht="16.5" customHeight="1">
      <c r="B431" s="110"/>
      <c r="C431" s="2"/>
      <c r="D431" s="2"/>
    </row>
    <row r="432" spans="2:4" ht="16.5" customHeight="1">
      <c r="B432" s="110"/>
      <c r="C432" s="2"/>
      <c r="D432" s="2"/>
    </row>
    <row r="433" spans="2:4" ht="16.5" customHeight="1">
      <c r="B433" s="110"/>
      <c r="C433" s="2"/>
      <c r="D433" s="2"/>
    </row>
    <row r="434" spans="2:4" ht="16.5" customHeight="1">
      <c r="B434" s="110"/>
      <c r="C434" s="2"/>
      <c r="D434" s="2"/>
    </row>
    <row r="435" spans="2:4" ht="16.5" customHeight="1">
      <c r="B435" s="110"/>
      <c r="C435" s="2"/>
      <c r="D435" s="2"/>
    </row>
    <row r="436" spans="2:4" ht="16.5" customHeight="1">
      <c r="B436" s="110"/>
      <c r="C436" s="2"/>
      <c r="D436" s="2"/>
    </row>
    <row r="437" spans="2:4" ht="16.5" customHeight="1">
      <c r="B437" s="110"/>
      <c r="C437" s="2"/>
      <c r="D437" s="2"/>
    </row>
    <row r="438" spans="2:4" ht="16.5" customHeight="1">
      <c r="B438" s="110"/>
      <c r="C438" s="2"/>
      <c r="D438" s="2"/>
    </row>
    <row r="439" spans="2:4" ht="16.5" customHeight="1">
      <c r="B439" s="110"/>
      <c r="C439" s="2"/>
      <c r="D439" s="2"/>
    </row>
    <row r="440" spans="2:4" ht="16.5" customHeight="1">
      <c r="B440" s="110"/>
      <c r="C440" s="2"/>
      <c r="D440" s="2"/>
    </row>
    <row r="441" spans="2:4" ht="16.5" customHeight="1">
      <c r="B441" s="110"/>
      <c r="C441" s="2"/>
      <c r="D441" s="2"/>
    </row>
    <row r="442" spans="2:4" ht="16.5" customHeight="1">
      <c r="B442" s="110"/>
      <c r="C442" s="2"/>
      <c r="D442" s="2"/>
    </row>
    <row r="443" spans="2:4" ht="16.5" customHeight="1">
      <c r="B443" s="110"/>
      <c r="C443" s="2"/>
      <c r="D443" s="2"/>
    </row>
    <row r="444" spans="2:4" ht="16.5" customHeight="1">
      <c r="B444" s="110"/>
      <c r="C444" s="2"/>
      <c r="D444" s="2"/>
    </row>
    <row r="445" spans="2:4" ht="16.5" customHeight="1">
      <c r="B445" s="110"/>
      <c r="C445" s="2"/>
      <c r="D445" s="2"/>
    </row>
    <row r="446" spans="2:4" ht="16.5" customHeight="1">
      <c r="B446" s="110"/>
      <c r="C446" s="2"/>
      <c r="D446" s="2"/>
    </row>
    <row r="447" spans="2:4" ht="16.5" customHeight="1">
      <c r="B447" s="110"/>
      <c r="C447" s="2"/>
      <c r="D447" s="2"/>
    </row>
    <row r="448" spans="2:4" ht="16.5" customHeight="1">
      <c r="B448" s="110"/>
      <c r="C448" s="2"/>
      <c r="D448" s="2"/>
    </row>
    <row r="449" spans="2:4" ht="16.5" customHeight="1">
      <c r="B449" s="110"/>
      <c r="C449" s="2"/>
      <c r="D449" s="2"/>
    </row>
    <row r="450" spans="2:4" ht="16.5" customHeight="1">
      <c r="B450" s="110"/>
      <c r="C450" s="2"/>
      <c r="D450" s="2"/>
    </row>
    <row r="451" spans="2:4" ht="16.5" customHeight="1">
      <c r="B451" s="110"/>
      <c r="C451" s="2"/>
      <c r="D451" s="2"/>
    </row>
    <row r="452" spans="2:4" ht="16.5" customHeight="1">
      <c r="B452" s="110"/>
      <c r="C452" s="2"/>
      <c r="D452" s="2"/>
    </row>
    <row r="453" spans="2:4" ht="16.5" customHeight="1">
      <c r="B453" s="110"/>
      <c r="C453" s="2"/>
      <c r="D453" s="2"/>
    </row>
    <row r="454" spans="2:4" ht="16.5" customHeight="1">
      <c r="B454" s="110"/>
      <c r="C454" s="2"/>
      <c r="D454" s="2"/>
    </row>
    <row r="455" spans="2:4" ht="16.5" customHeight="1">
      <c r="B455" s="110"/>
      <c r="C455" s="2"/>
      <c r="D455" s="2"/>
    </row>
    <row r="456" spans="2:4" ht="16.5" customHeight="1">
      <c r="B456" s="110"/>
      <c r="C456" s="2"/>
      <c r="D456" s="2"/>
    </row>
    <row r="457" spans="2:4" ht="16.5" customHeight="1">
      <c r="B457" s="110"/>
      <c r="C457" s="2"/>
      <c r="D457" s="2"/>
    </row>
    <row r="458" spans="2:4" ht="16.5" customHeight="1">
      <c r="B458" s="110"/>
      <c r="C458" s="2"/>
      <c r="D458" s="2"/>
    </row>
    <row r="459" spans="2:4" ht="16.5" customHeight="1">
      <c r="B459" s="110"/>
      <c r="C459" s="2"/>
      <c r="D459" s="2"/>
    </row>
    <row r="460" spans="2:4" ht="16.5" customHeight="1">
      <c r="B460" s="110"/>
      <c r="C460" s="2"/>
      <c r="D460" s="2"/>
    </row>
    <row r="461" spans="2:4" ht="16.5" customHeight="1">
      <c r="B461" s="110"/>
      <c r="C461" s="2"/>
      <c r="D461" s="2"/>
    </row>
    <row r="462" spans="2:4" ht="16.5" customHeight="1">
      <c r="B462" s="110"/>
      <c r="C462" s="2"/>
      <c r="D462" s="2"/>
    </row>
    <row r="463" spans="2:4" ht="16.5" customHeight="1">
      <c r="B463" s="110"/>
      <c r="C463" s="2"/>
      <c r="D463" s="2"/>
    </row>
    <row r="464" spans="2:4" ht="16.5" customHeight="1">
      <c r="B464" s="110"/>
      <c r="C464" s="2"/>
      <c r="D464" s="2"/>
    </row>
    <row r="465" spans="2:4" ht="16.5" customHeight="1">
      <c r="B465" s="110"/>
      <c r="C465" s="8"/>
      <c r="D465" s="2"/>
    </row>
    <row r="466" spans="2:4" ht="16.5" customHeight="1">
      <c r="B466" s="110"/>
      <c r="C466" s="8"/>
      <c r="D466" s="2"/>
    </row>
    <row r="467" spans="2:4" ht="16.5" customHeight="1">
      <c r="B467" s="110"/>
      <c r="C467" s="8"/>
      <c r="D467" s="2"/>
    </row>
    <row r="468" spans="2:4" ht="16.5" customHeight="1">
      <c r="B468" s="110"/>
      <c r="C468" s="8"/>
      <c r="D468" s="2"/>
    </row>
    <row r="469" spans="2:4" ht="16.5" customHeight="1">
      <c r="B469" s="110"/>
      <c r="C469" s="8"/>
      <c r="D469" s="2"/>
    </row>
    <row r="470" spans="2:4" ht="16.5" customHeight="1">
      <c r="B470" s="110"/>
      <c r="C470" s="8"/>
      <c r="D470" s="2"/>
    </row>
    <row r="471" spans="2:4" ht="16.5" customHeight="1">
      <c r="B471" s="110"/>
      <c r="C471" s="8"/>
      <c r="D471" s="2"/>
    </row>
    <row r="472" spans="2:4" ht="16.5" customHeight="1">
      <c r="B472" s="110"/>
      <c r="C472" s="8"/>
      <c r="D472" s="2"/>
    </row>
    <row r="473" spans="2:4" ht="16.5" customHeight="1">
      <c r="B473" s="110"/>
      <c r="C473" s="8"/>
      <c r="D473" s="2"/>
    </row>
    <row r="474" spans="2:4" ht="16.5" customHeight="1">
      <c r="B474" s="110"/>
      <c r="C474" s="8"/>
      <c r="D474" s="2"/>
    </row>
    <row r="475" spans="2:4" ht="16.5" customHeight="1">
      <c r="B475" s="110"/>
      <c r="C475" s="8"/>
      <c r="D475" s="2"/>
    </row>
    <row r="476" spans="2:4" ht="16.5" customHeight="1">
      <c r="B476" s="110"/>
      <c r="C476" s="8"/>
      <c r="D476" s="2"/>
    </row>
    <row r="477" spans="2:4" ht="16.5" customHeight="1">
      <c r="B477" s="110"/>
      <c r="C477" s="8"/>
      <c r="D477" s="2"/>
    </row>
    <row r="478" spans="2:4" ht="16.5" customHeight="1">
      <c r="B478" s="110"/>
      <c r="C478" s="8"/>
      <c r="D478" s="2"/>
    </row>
    <row r="479" spans="2:4" ht="16.5" customHeight="1">
      <c r="B479" s="110"/>
      <c r="C479" s="8"/>
      <c r="D479" s="2"/>
    </row>
    <row r="480" spans="2:4" ht="16.5" customHeight="1">
      <c r="B480" s="110"/>
      <c r="C480" s="8"/>
      <c r="D480" s="2"/>
    </row>
    <row r="481" spans="2:4" ht="16.5" customHeight="1">
      <c r="B481" s="110"/>
      <c r="C481" s="8"/>
      <c r="D481" s="2"/>
    </row>
    <row r="482" spans="2:4" ht="16.5" customHeight="1">
      <c r="B482" s="110"/>
      <c r="C482" s="8"/>
      <c r="D482" s="2"/>
    </row>
    <row r="483" spans="2:4" ht="16.5" customHeight="1">
      <c r="B483" s="110"/>
      <c r="C483" s="8"/>
      <c r="D483" s="2"/>
    </row>
    <row r="484" spans="2:4" ht="16.5" customHeight="1">
      <c r="B484" s="110"/>
      <c r="C484" s="8"/>
      <c r="D484" s="2"/>
    </row>
    <row r="485" spans="2:4" ht="16.5" customHeight="1">
      <c r="B485" s="110"/>
      <c r="C485" s="8"/>
      <c r="D485" s="2"/>
    </row>
    <row r="486" spans="2:4" ht="16.5" customHeight="1">
      <c r="B486" s="110"/>
      <c r="C486" s="8"/>
      <c r="D486" s="2"/>
    </row>
    <row r="487" spans="2:4" ht="16.5" customHeight="1">
      <c r="B487" s="110"/>
      <c r="C487" s="8"/>
      <c r="D487" s="2"/>
    </row>
    <row r="488" spans="2:4" ht="16.5" customHeight="1">
      <c r="B488" s="110"/>
      <c r="C488" s="8"/>
      <c r="D488" s="2"/>
    </row>
    <row r="489" spans="2:4" ht="16.5" customHeight="1">
      <c r="B489" s="110"/>
      <c r="C489" s="8"/>
      <c r="D489" s="2"/>
    </row>
    <row r="490" spans="2:4" ht="16.5" customHeight="1">
      <c r="B490" s="110"/>
      <c r="C490" s="8"/>
      <c r="D490" s="2"/>
    </row>
    <row r="491" spans="2:4" ht="16.5" customHeight="1">
      <c r="B491" s="110"/>
      <c r="C491" s="8"/>
      <c r="D491" s="2"/>
    </row>
    <row r="492" spans="2:4" ht="16.5" customHeight="1">
      <c r="B492" s="110"/>
      <c r="C492" s="8"/>
      <c r="D492" s="2"/>
    </row>
    <row r="493" spans="2:4" ht="16.5" customHeight="1">
      <c r="B493" s="110"/>
      <c r="C493" s="8"/>
      <c r="D493" s="2"/>
    </row>
    <row r="494" spans="2:4" ht="16.5" customHeight="1">
      <c r="B494" s="110"/>
      <c r="C494" s="8"/>
      <c r="D494" s="2"/>
    </row>
    <row r="495" spans="2:4" ht="16.5" customHeight="1">
      <c r="B495" s="110"/>
      <c r="C495" s="8"/>
      <c r="D495" s="2"/>
    </row>
    <row r="496" spans="2:4" ht="16.5" customHeight="1">
      <c r="B496" s="110"/>
      <c r="C496" s="8"/>
      <c r="D496" s="2"/>
    </row>
    <row r="497" spans="2:4" ht="16.5" customHeight="1">
      <c r="B497" s="110"/>
      <c r="C497" s="8"/>
      <c r="D497" s="2"/>
    </row>
    <row r="498" spans="2:4" ht="16.5" customHeight="1">
      <c r="B498" s="110"/>
      <c r="C498" s="8"/>
      <c r="D498" s="2"/>
    </row>
    <row r="499" spans="2:4" ht="16.5" customHeight="1">
      <c r="B499" s="110"/>
      <c r="C499" s="8"/>
      <c r="D499" s="2"/>
    </row>
    <row r="500" spans="2:4" ht="16.5" customHeight="1">
      <c r="B500" s="110"/>
      <c r="C500" s="8"/>
      <c r="D500" s="2"/>
    </row>
    <row r="501" spans="2:4" ht="16.5" customHeight="1">
      <c r="B501" s="110"/>
      <c r="C501" s="8"/>
      <c r="D501" s="2"/>
    </row>
    <row r="502" spans="2:4" ht="16.5" customHeight="1">
      <c r="B502" s="110"/>
      <c r="C502" s="8"/>
      <c r="D502" s="2"/>
    </row>
    <row r="503" spans="2:4" ht="16.5" customHeight="1">
      <c r="B503" s="110"/>
      <c r="C503" s="8"/>
      <c r="D503" s="2"/>
    </row>
    <row r="504" spans="2:4" ht="16.5" customHeight="1">
      <c r="B504" s="110"/>
      <c r="C504" s="8"/>
      <c r="D504" s="2"/>
    </row>
    <row r="505" spans="2:4" ht="16.5" customHeight="1">
      <c r="B505" s="110"/>
      <c r="C505" s="8"/>
      <c r="D505" s="2"/>
    </row>
    <row r="506" spans="2:4" ht="16.5" customHeight="1">
      <c r="B506" s="110"/>
      <c r="C506" s="8"/>
      <c r="D506" s="2"/>
    </row>
    <row r="507" spans="2:4" ht="16.5" customHeight="1">
      <c r="B507" s="110"/>
      <c r="C507" s="8"/>
      <c r="D507" s="2"/>
    </row>
    <row r="508" spans="2:4" ht="16.5" customHeight="1">
      <c r="B508" s="110"/>
      <c r="C508" s="8"/>
      <c r="D508" s="2"/>
    </row>
    <row r="509" spans="2:4" ht="16.5" customHeight="1">
      <c r="B509" s="110"/>
      <c r="C509" s="8"/>
      <c r="D509" s="2"/>
    </row>
    <row r="510" spans="2:4" ht="16.5" customHeight="1">
      <c r="B510" s="110"/>
      <c r="C510" s="8"/>
      <c r="D510" s="2"/>
    </row>
    <row r="511" spans="2:4" ht="16.5" customHeight="1">
      <c r="B511" s="110"/>
      <c r="C511" s="8"/>
      <c r="D511" s="2"/>
    </row>
    <row r="512" spans="2:4" ht="16.5" customHeight="1">
      <c r="B512" s="110"/>
      <c r="C512" s="8"/>
      <c r="D512" s="2"/>
    </row>
    <row r="513" spans="2:4" ht="16.5" customHeight="1">
      <c r="B513" s="110"/>
      <c r="C513" s="8"/>
      <c r="D513" s="2"/>
    </row>
    <row r="514" spans="2:4" ht="16.5" customHeight="1">
      <c r="B514" s="110"/>
      <c r="C514" s="8"/>
      <c r="D514" s="2"/>
    </row>
    <row r="515" spans="2:4" ht="16.5" customHeight="1">
      <c r="B515" s="110"/>
      <c r="C515" s="8"/>
      <c r="D515" s="2"/>
    </row>
    <row r="516" spans="2:4" ht="16.5" customHeight="1">
      <c r="B516" s="110"/>
      <c r="C516" s="8"/>
      <c r="D516" s="2"/>
    </row>
    <row r="517" spans="2:4" ht="16.5" customHeight="1">
      <c r="B517" s="110"/>
      <c r="C517" s="8"/>
      <c r="D517" s="2"/>
    </row>
    <row r="518" spans="2:4" ht="16.5" customHeight="1">
      <c r="B518" s="110"/>
      <c r="C518" s="8"/>
      <c r="D518" s="2"/>
    </row>
    <row r="519" spans="2:4" ht="16.5" customHeight="1">
      <c r="B519" s="110"/>
      <c r="C519" s="8"/>
      <c r="D519" s="2"/>
    </row>
    <row r="520" spans="2:4" ht="16.5" customHeight="1">
      <c r="B520" s="110"/>
      <c r="C520" s="8"/>
      <c r="D520" s="2"/>
    </row>
    <row r="521" spans="2:4" ht="16.5" customHeight="1">
      <c r="B521" s="110"/>
      <c r="C521" s="8"/>
      <c r="D521" s="2"/>
    </row>
    <row r="522" spans="2:4" ht="16.5" customHeight="1">
      <c r="B522" s="110"/>
      <c r="C522" s="8"/>
      <c r="D522" s="2"/>
    </row>
    <row r="523" spans="2:4" ht="16.5" customHeight="1">
      <c r="B523" s="110"/>
      <c r="C523" s="8"/>
      <c r="D523" s="2"/>
    </row>
    <row r="524" spans="2:4" ht="16.5" customHeight="1">
      <c r="B524" s="110"/>
      <c r="C524" s="8"/>
      <c r="D524" s="2"/>
    </row>
    <row r="525" spans="2:4" ht="16.5" customHeight="1">
      <c r="B525" s="110"/>
      <c r="C525" s="8"/>
      <c r="D525" s="2"/>
    </row>
    <row r="526" spans="2:4" ht="16.5" customHeight="1">
      <c r="B526" s="110"/>
      <c r="C526" s="8"/>
      <c r="D526" s="2"/>
    </row>
    <row r="527" spans="2:4" ht="16.5" customHeight="1">
      <c r="B527" s="110"/>
      <c r="C527" s="8"/>
      <c r="D527" s="2"/>
    </row>
    <row r="528" spans="2:4" ht="16.5" customHeight="1">
      <c r="B528" s="110"/>
      <c r="C528" s="8"/>
      <c r="D528" s="2"/>
    </row>
    <row r="529" spans="2:4" ht="16.5" customHeight="1">
      <c r="B529" s="110"/>
      <c r="C529" s="8"/>
      <c r="D529" s="2"/>
    </row>
    <row r="530" spans="2:4" ht="16.5" customHeight="1">
      <c r="B530" s="110"/>
      <c r="C530" s="8"/>
      <c r="D530" s="2"/>
    </row>
    <row r="531" spans="2:4" ht="16.5" customHeight="1">
      <c r="B531" s="110"/>
      <c r="C531" s="8"/>
      <c r="D531" s="2"/>
    </row>
    <row r="532" spans="2:4" ht="16.5" customHeight="1">
      <c r="B532" s="110"/>
      <c r="C532" s="8"/>
      <c r="D532" s="2"/>
    </row>
    <row r="533" spans="2:4" ht="16.5" customHeight="1">
      <c r="B533" s="110"/>
      <c r="C533" s="8"/>
      <c r="D533" s="2"/>
    </row>
    <row r="534" spans="2:4" ht="16.5" customHeight="1">
      <c r="B534" s="110"/>
      <c r="C534" s="8"/>
      <c r="D534" s="2"/>
    </row>
    <row r="535" spans="2:4" ht="16.5" customHeight="1">
      <c r="B535" s="110"/>
      <c r="C535" s="8"/>
      <c r="D535" s="2"/>
    </row>
    <row r="536" spans="2:4" ht="16.5" customHeight="1">
      <c r="B536" s="110"/>
      <c r="C536" s="8"/>
      <c r="D536" s="2"/>
    </row>
    <row r="537" spans="2:4" ht="16.5" customHeight="1">
      <c r="B537" s="110"/>
      <c r="C537" s="8"/>
      <c r="D537" s="2"/>
    </row>
    <row r="538" spans="2:4" ht="16.5" customHeight="1">
      <c r="B538" s="110"/>
      <c r="C538" s="8"/>
      <c r="D538" s="2"/>
    </row>
    <row r="539" spans="2:4" ht="16.5" customHeight="1">
      <c r="B539" s="110"/>
      <c r="C539" s="8"/>
      <c r="D539" s="2"/>
    </row>
    <row r="540" spans="2:4" ht="16.5" customHeight="1">
      <c r="B540" s="110"/>
      <c r="C540" s="8"/>
      <c r="D540" s="2"/>
    </row>
    <row r="541" spans="2:4" ht="16.5" customHeight="1">
      <c r="B541" s="110"/>
      <c r="C541" s="8"/>
      <c r="D541" s="2"/>
    </row>
    <row r="542" spans="2:4" ht="16.5" customHeight="1">
      <c r="B542" s="110"/>
      <c r="C542" s="8"/>
      <c r="D542" s="2"/>
    </row>
    <row r="543" spans="2:4" ht="16.5" customHeight="1">
      <c r="B543" s="110"/>
      <c r="C543" s="8"/>
      <c r="D543" s="2"/>
    </row>
    <row r="544" spans="2:4" ht="16.5" customHeight="1">
      <c r="B544" s="110"/>
      <c r="C544" s="8"/>
      <c r="D544" s="2"/>
    </row>
    <row r="545" spans="2:4" ht="16.5" customHeight="1">
      <c r="B545" s="110"/>
      <c r="C545" s="8"/>
      <c r="D545" s="2"/>
    </row>
    <row r="546" spans="2:4" ht="16.5" customHeight="1">
      <c r="B546" s="110"/>
      <c r="C546" s="8"/>
      <c r="D546" s="2"/>
    </row>
    <row r="547" spans="2:4" ht="16.5" customHeight="1">
      <c r="B547" s="110"/>
      <c r="C547" s="8"/>
      <c r="D547" s="2"/>
    </row>
    <row r="548" spans="2:4" ht="16.5" customHeight="1">
      <c r="B548" s="110"/>
      <c r="C548" s="8"/>
      <c r="D548" s="2"/>
    </row>
    <row r="549" spans="2:4" ht="16.5" customHeight="1">
      <c r="B549" s="110"/>
      <c r="C549" s="8"/>
      <c r="D549" s="2"/>
    </row>
    <row r="550" spans="2:4" ht="16.5" customHeight="1">
      <c r="B550" s="110"/>
      <c r="C550" s="8"/>
      <c r="D550" s="2"/>
    </row>
    <row r="551" spans="2:4" ht="16.5" customHeight="1">
      <c r="B551" s="110"/>
      <c r="C551" s="8"/>
      <c r="D551" s="2"/>
    </row>
    <row r="552" spans="2:4" ht="16.5" customHeight="1">
      <c r="B552" s="110"/>
      <c r="C552" s="8"/>
      <c r="D552" s="2"/>
    </row>
    <row r="553" spans="2:4" ht="16.5" customHeight="1">
      <c r="B553" s="110"/>
      <c r="C553" s="8"/>
      <c r="D553" s="2"/>
    </row>
    <row r="554" spans="2:4" ht="16.5" customHeight="1">
      <c r="B554" s="110"/>
      <c r="C554" s="8"/>
      <c r="D554" s="2"/>
    </row>
    <row r="555" spans="2:4" ht="16.5" customHeight="1">
      <c r="B555" s="110"/>
      <c r="C555" s="8"/>
      <c r="D555" s="2"/>
    </row>
    <row r="556" spans="2:4" ht="16.5" customHeight="1">
      <c r="B556" s="110"/>
      <c r="C556" s="8"/>
      <c r="D556" s="2"/>
    </row>
    <row r="557" spans="2:4" ht="16.5" customHeight="1">
      <c r="B557" s="110"/>
      <c r="C557" s="8"/>
      <c r="D557" s="2"/>
    </row>
    <row r="558" spans="2:4" ht="16.5" customHeight="1">
      <c r="B558" s="110"/>
      <c r="C558" s="8"/>
      <c r="D558" s="2"/>
    </row>
    <row r="559" spans="1:4" ht="16.5" customHeight="1">
      <c r="A559" s="112"/>
      <c r="B559" s="112"/>
      <c r="C559" s="8"/>
      <c r="D559" s="2"/>
    </row>
    <row r="560" spans="1:4" ht="16.5" customHeight="1">
      <c r="A560" s="112"/>
      <c r="B560" s="112"/>
      <c r="C560" s="8"/>
      <c r="D560" s="2"/>
    </row>
    <row r="561" spans="1:4" ht="16.5" customHeight="1">
      <c r="A561" s="112"/>
      <c r="B561" s="112"/>
      <c r="C561" s="8"/>
      <c r="D561" s="2"/>
    </row>
    <row r="562" spans="1:4" ht="16.5" customHeight="1">
      <c r="A562" s="112"/>
      <c r="B562" s="112"/>
      <c r="C562" s="8"/>
      <c r="D562" s="2"/>
    </row>
    <row r="563" spans="1:4" ht="16.5" customHeight="1">
      <c r="A563" s="115"/>
      <c r="B563" s="115"/>
      <c r="C563" s="8"/>
      <c r="D563" s="2"/>
    </row>
    <row r="564" spans="1:4" ht="16.5" customHeight="1">
      <c r="A564" s="115"/>
      <c r="B564" s="115"/>
      <c r="C564" s="8"/>
      <c r="D564" s="2"/>
    </row>
    <row r="565" spans="1:4" ht="16.5" customHeight="1">
      <c r="A565" s="115"/>
      <c r="B565" s="115"/>
      <c r="C565" s="8"/>
      <c r="D565" s="2"/>
    </row>
    <row r="566" spans="1:4" ht="16.5" customHeight="1">
      <c r="A566" s="115"/>
      <c r="B566" s="115"/>
      <c r="C566" s="8"/>
      <c r="D566" s="2"/>
    </row>
    <row r="567" spans="1:4" ht="16.5" customHeight="1">
      <c r="A567" s="115"/>
      <c r="B567" s="115"/>
      <c r="C567" s="8"/>
      <c r="D567" s="2"/>
    </row>
    <row r="568" spans="1:4" ht="16.5" customHeight="1">
      <c r="A568" s="115"/>
      <c r="B568" s="115"/>
      <c r="C568" s="8"/>
      <c r="D568" s="2"/>
    </row>
    <row r="569" spans="1:4" ht="16.5" customHeight="1">
      <c r="A569" s="115"/>
      <c r="B569" s="115"/>
      <c r="C569" s="8"/>
      <c r="D569" s="2"/>
    </row>
    <row r="570" spans="1:4" ht="16.5" customHeight="1">
      <c r="A570" s="115"/>
      <c r="B570" s="115"/>
      <c r="C570" s="8"/>
      <c r="D570" s="2"/>
    </row>
    <row r="571" spans="1:4" ht="16.5" customHeight="1">
      <c r="A571" s="115"/>
      <c r="B571" s="115"/>
      <c r="C571" s="8"/>
      <c r="D571" s="2"/>
    </row>
    <row r="572" spans="1:4" ht="16.5" customHeight="1">
      <c r="A572" s="115"/>
      <c r="B572" s="115"/>
      <c r="C572" s="8"/>
      <c r="D572" s="2"/>
    </row>
    <row r="573" spans="1:4" ht="16.5" customHeight="1">
      <c r="A573" s="115"/>
      <c r="B573" s="115"/>
      <c r="C573" s="8"/>
      <c r="D573" s="2"/>
    </row>
    <row r="574" spans="1:4" ht="16.5" customHeight="1">
      <c r="A574" s="115"/>
      <c r="B574" s="115"/>
      <c r="C574" s="8"/>
      <c r="D574" s="2"/>
    </row>
    <row r="575" spans="1:4" ht="16.5" customHeight="1">
      <c r="A575" s="115"/>
      <c r="B575" s="115"/>
      <c r="C575" s="8"/>
      <c r="D575" s="2"/>
    </row>
    <row r="576" spans="1:4" ht="16.5" customHeight="1">
      <c r="A576" s="115"/>
      <c r="B576" s="115"/>
      <c r="C576" s="8"/>
      <c r="D576" s="2"/>
    </row>
    <row r="577" spans="1:4" ht="16.5" customHeight="1">
      <c r="A577" s="115"/>
      <c r="B577" s="115"/>
      <c r="C577" s="8"/>
      <c r="D577" s="2"/>
    </row>
    <row r="578" spans="1:4" ht="16.5" customHeight="1">
      <c r="A578" s="115"/>
      <c r="B578" s="115"/>
      <c r="C578" s="8"/>
      <c r="D578" s="2"/>
    </row>
    <row r="579" spans="1:4" ht="16.5" customHeight="1">
      <c r="A579" s="115"/>
      <c r="B579" s="115"/>
      <c r="C579" s="8"/>
      <c r="D579" s="2"/>
    </row>
    <row r="580" spans="1:4" ht="16.5" customHeight="1">
      <c r="A580" s="115"/>
      <c r="B580" s="115"/>
      <c r="C580" s="8"/>
      <c r="D580" s="2"/>
    </row>
    <row r="581" spans="1:4" ht="16.5" customHeight="1">
      <c r="A581" s="115"/>
      <c r="B581" s="115"/>
      <c r="C581" s="8"/>
      <c r="D581" s="2"/>
    </row>
    <row r="582" spans="1:4" ht="16.5" customHeight="1">
      <c r="A582" s="115"/>
      <c r="B582" s="115"/>
      <c r="C582" s="8"/>
      <c r="D582" s="2"/>
    </row>
    <row r="583" spans="1:4" ht="16.5" customHeight="1">
      <c r="A583" s="115"/>
      <c r="B583" s="115"/>
      <c r="C583" s="8"/>
      <c r="D583" s="2"/>
    </row>
    <row r="584" spans="1:4" ht="16.5" customHeight="1">
      <c r="A584" s="115"/>
      <c r="B584" s="117"/>
      <c r="C584" s="8"/>
      <c r="D584" s="2"/>
    </row>
    <row r="585" spans="1:4" ht="16.5" customHeight="1">
      <c r="A585" s="115"/>
      <c r="B585" s="118"/>
      <c r="C585" s="8"/>
      <c r="D585" s="2"/>
    </row>
    <row r="586" spans="1:4" ht="16.5" customHeight="1">
      <c r="A586" s="115"/>
      <c r="B586" s="115"/>
      <c r="C586" s="8"/>
      <c r="D586" s="2"/>
    </row>
    <row r="587" spans="1:4" ht="16.5" customHeight="1">
      <c r="A587" s="115"/>
      <c r="B587" s="115"/>
      <c r="C587" s="8"/>
      <c r="D587" s="2"/>
    </row>
    <row r="588" spans="1:4" ht="16.5" customHeight="1">
      <c r="A588" s="115"/>
      <c r="B588" s="115"/>
      <c r="C588" s="8"/>
      <c r="D588" s="2"/>
    </row>
    <row r="589" spans="1:4" ht="16.5" customHeight="1">
      <c r="A589" s="115"/>
      <c r="B589" s="115"/>
      <c r="C589" s="8"/>
      <c r="D589" s="2"/>
    </row>
    <row r="590" spans="1:4" ht="16.5" customHeight="1">
      <c r="A590" s="115"/>
      <c r="B590" s="115"/>
      <c r="C590" s="8"/>
      <c r="D590" s="2"/>
    </row>
    <row r="591" spans="1:4" ht="16.5" customHeight="1">
      <c r="A591" s="115"/>
      <c r="B591" s="115"/>
      <c r="C591" s="8"/>
      <c r="D591" s="2"/>
    </row>
    <row r="592" spans="1:4" ht="16.5" customHeight="1">
      <c r="A592" s="115"/>
      <c r="B592" s="115"/>
      <c r="C592" s="8"/>
      <c r="D592" s="2"/>
    </row>
    <row r="593" spans="1:4" ht="16.5" customHeight="1">
      <c r="A593" s="112"/>
      <c r="B593" s="112"/>
      <c r="C593" s="8"/>
      <c r="D593" s="2"/>
    </row>
    <row r="594" spans="1:4" ht="16.5" customHeight="1">
      <c r="A594" s="112"/>
      <c r="B594" s="112"/>
      <c r="C594" s="8"/>
      <c r="D594" s="2"/>
    </row>
    <row r="595" spans="1:4" ht="16.5" customHeight="1">
      <c r="A595" s="112"/>
      <c r="B595" s="112"/>
      <c r="C595" s="8"/>
      <c r="D595" s="2"/>
    </row>
    <row r="596" spans="1:4" ht="16.5" customHeight="1">
      <c r="A596" s="112"/>
      <c r="B596" s="112"/>
      <c r="C596" s="8"/>
      <c r="D596" s="2"/>
    </row>
    <row r="597" spans="1:4" ht="16.5" customHeight="1">
      <c r="A597" s="112"/>
      <c r="B597" s="112"/>
      <c r="C597" s="8"/>
      <c r="D597" s="2"/>
    </row>
    <row r="598" spans="1:4" ht="16.5" customHeight="1">
      <c r="A598" s="112"/>
      <c r="B598" s="112"/>
      <c r="C598" s="8"/>
      <c r="D598" s="2"/>
    </row>
    <row r="599" spans="2:4" ht="16.5" customHeight="1">
      <c r="B599" s="110"/>
      <c r="C599" s="8"/>
      <c r="D599" s="2"/>
    </row>
    <row r="600" spans="2:4" ht="16.5" customHeight="1">
      <c r="B600" s="110"/>
      <c r="C600" s="8"/>
      <c r="D600" s="2"/>
    </row>
    <row r="601" spans="2:4" ht="16.5" customHeight="1">
      <c r="B601" s="110"/>
      <c r="C601" s="8"/>
      <c r="D601" s="2"/>
    </row>
    <row r="602" spans="2:4" ht="16.5" customHeight="1">
      <c r="B602" s="110"/>
      <c r="C602" s="8"/>
      <c r="D602" s="2"/>
    </row>
    <row r="603" spans="2:4" ht="16.5" customHeight="1">
      <c r="B603" s="110"/>
      <c r="C603" s="8"/>
      <c r="D603" s="2"/>
    </row>
    <row r="604" spans="2:4" ht="16.5" customHeight="1">
      <c r="B604" s="110"/>
      <c r="C604" s="8"/>
      <c r="D604" s="2"/>
    </row>
    <row r="605" spans="2:4" ht="16.5" customHeight="1">
      <c r="B605" s="110"/>
      <c r="C605" s="8"/>
      <c r="D605" s="2"/>
    </row>
    <row r="606" spans="2:4" ht="16.5" customHeight="1">
      <c r="B606" s="110"/>
      <c r="C606" s="8"/>
      <c r="D606" s="2"/>
    </row>
    <row r="607" spans="2:4" ht="16.5" customHeight="1">
      <c r="B607" s="110"/>
      <c r="C607" s="8"/>
      <c r="D607" s="2"/>
    </row>
    <row r="608" spans="2:4" ht="16.5" customHeight="1">
      <c r="B608" s="110"/>
      <c r="C608" s="8"/>
      <c r="D608" s="2"/>
    </row>
    <row r="609" spans="2:4" ht="16.5" customHeight="1">
      <c r="B609" s="110"/>
      <c r="C609" s="8"/>
      <c r="D609" s="2"/>
    </row>
    <row r="610" spans="2:4" ht="16.5" customHeight="1">
      <c r="B610" s="110"/>
      <c r="C610" s="8"/>
      <c r="D610" s="2"/>
    </row>
    <row r="611" spans="2:4" ht="16.5" customHeight="1">
      <c r="B611" s="110"/>
      <c r="C611" s="8"/>
      <c r="D611" s="2"/>
    </row>
    <row r="612" spans="2:4" ht="16.5" customHeight="1">
      <c r="B612" s="110"/>
      <c r="C612" s="8"/>
      <c r="D612" s="2"/>
    </row>
    <row r="613" spans="2:4" ht="16.5" customHeight="1">
      <c r="B613" s="110"/>
      <c r="C613" s="8"/>
      <c r="D613" s="2"/>
    </row>
    <row r="614" spans="2:4" ht="16.5" customHeight="1">
      <c r="B614" s="110"/>
      <c r="C614" s="8"/>
      <c r="D614" s="2"/>
    </row>
    <row r="615" spans="2:4" ht="16.5" customHeight="1">
      <c r="B615" s="110"/>
      <c r="C615" s="8"/>
      <c r="D615" s="2"/>
    </row>
    <row r="616" spans="2:4" ht="16.5" customHeight="1">
      <c r="B616" s="110"/>
      <c r="C616" s="8"/>
      <c r="D616" s="2"/>
    </row>
    <row r="617" spans="2:4" ht="16.5" customHeight="1">
      <c r="B617" s="110"/>
      <c r="C617" s="8"/>
      <c r="D617" s="2"/>
    </row>
    <row r="618" spans="2:4" ht="16.5" customHeight="1">
      <c r="B618" s="110"/>
      <c r="C618" s="8"/>
      <c r="D618" s="2"/>
    </row>
    <row r="619" spans="2:4" ht="16.5" customHeight="1">
      <c r="B619" s="110"/>
      <c r="C619" s="8"/>
      <c r="D619" s="2"/>
    </row>
    <row r="620" spans="2:4" ht="16.5" customHeight="1">
      <c r="B620" s="110"/>
      <c r="C620" s="8"/>
      <c r="D620" s="2"/>
    </row>
    <row r="621" spans="2:4" ht="16.5" customHeight="1">
      <c r="B621" s="110"/>
      <c r="C621" s="8"/>
      <c r="D621" s="2"/>
    </row>
    <row r="622" spans="2:4" ht="16.5" customHeight="1">
      <c r="B622" s="110"/>
      <c r="C622" s="8"/>
      <c r="D622" s="2"/>
    </row>
    <row r="623" spans="2:4" ht="16.5" customHeight="1">
      <c r="B623" s="110"/>
      <c r="C623" s="8"/>
      <c r="D623" s="2"/>
    </row>
    <row r="624" spans="2:4" ht="16.5" customHeight="1">
      <c r="B624" s="110"/>
      <c r="C624" s="8"/>
      <c r="D624" s="2"/>
    </row>
    <row r="625" spans="2:4" ht="16.5" customHeight="1">
      <c r="B625" s="110"/>
      <c r="C625" s="8"/>
      <c r="D625" s="2"/>
    </row>
    <row r="626" spans="2:4" ht="16.5" customHeight="1">
      <c r="B626" s="110"/>
      <c r="C626" s="8"/>
      <c r="D626" s="2"/>
    </row>
    <row r="627" spans="2:4" ht="16.5" customHeight="1">
      <c r="B627" s="110"/>
      <c r="C627" s="8"/>
      <c r="D627" s="2"/>
    </row>
    <row r="628" spans="2:4" ht="16.5" customHeight="1">
      <c r="B628" s="110"/>
      <c r="C628" s="8"/>
      <c r="D628" s="2"/>
    </row>
    <row r="629" spans="2:4" ht="16.5" customHeight="1">
      <c r="B629" s="110"/>
      <c r="C629" s="8"/>
      <c r="D629" s="2"/>
    </row>
    <row r="630" spans="2:4" ht="16.5" customHeight="1">
      <c r="B630" s="110"/>
      <c r="C630" s="8"/>
      <c r="D630" s="2"/>
    </row>
    <row r="631" spans="2:4" ht="16.5" customHeight="1">
      <c r="B631" s="110"/>
      <c r="C631" s="8"/>
      <c r="D631" s="2"/>
    </row>
    <row r="632" spans="2:4" ht="16.5" customHeight="1">
      <c r="B632" s="110"/>
      <c r="C632" s="8"/>
      <c r="D632" s="2"/>
    </row>
    <row r="633" spans="2:4" ht="16.5" customHeight="1">
      <c r="B633" s="110"/>
      <c r="C633" s="8"/>
      <c r="D633" s="2"/>
    </row>
    <row r="634" spans="2:4" ht="16.5" customHeight="1">
      <c r="B634" s="110"/>
      <c r="C634" s="8"/>
      <c r="D634" s="2"/>
    </row>
    <row r="635" spans="2:4" ht="16.5" customHeight="1">
      <c r="B635" s="110"/>
      <c r="C635" s="8"/>
      <c r="D635" s="2"/>
    </row>
    <row r="636" spans="2:4" ht="16.5" customHeight="1">
      <c r="B636" s="110"/>
      <c r="C636" s="8"/>
      <c r="D636" s="2"/>
    </row>
    <row r="637" spans="2:4" ht="16.5" customHeight="1">
      <c r="B637" s="110"/>
      <c r="C637" s="8"/>
      <c r="D637" s="2"/>
    </row>
    <row r="638" spans="2:4" ht="16.5" customHeight="1">
      <c r="B638" s="110"/>
      <c r="C638" s="8"/>
      <c r="D638" s="2"/>
    </row>
    <row r="639" spans="2:4" ht="16.5" customHeight="1">
      <c r="B639" s="110"/>
      <c r="C639" s="8"/>
      <c r="D639" s="2"/>
    </row>
    <row r="640" spans="2:4" ht="16.5" customHeight="1">
      <c r="B640" s="110"/>
      <c r="C640" s="8"/>
      <c r="D640" s="2"/>
    </row>
    <row r="641" spans="2:4" ht="16.5" customHeight="1">
      <c r="B641" s="110"/>
      <c r="C641" s="8"/>
      <c r="D641" s="2"/>
    </row>
    <row r="642" spans="2:4" ht="16.5" customHeight="1">
      <c r="B642" s="110"/>
      <c r="C642" s="8"/>
      <c r="D642" s="2"/>
    </row>
    <row r="643" spans="2:4" ht="16.5" customHeight="1">
      <c r="B643" s="110"/>
      <c r="C643" s="8"/>
      <c r="D643" s="2"/>
    </row>
    <row r="644" spans="2:4" ht="16.5" customHeight="1">
      <c r="B644" s="110"/>
      <c r="C644" s="8"/>
      <c r="D644" s="2"/>
    </row>
    <row r="645" spans="2:4" ht="16.5" customHeight="1">
      <c r="B645" s="110"/>
      <c r="C645" s="8"/>
      <c r="D645" s="2"/>
    </row>
    <row r="646" spans="2:4" ht="16.5" customHeight="1">
      <c r="B646" s="110"/>
      <c r="C646" s="8"/>
      <c r="D646" s="2"/>
    </row>
    <row r="647" spans="2:4" ht="16.5" customHeight="1">
      <c r="B647" s="110"/>
      <c r="C647" s="8"/>
      <c r="D647" s="2"/>
    </row>
    <row r="648" spans="2:4" ht="16.5" customHeight="1">
      <c r="B648" s="110"/>
      <c r="C648" s="8"/>
      <c r="D648" s="2"/>
    </row>
    <row r="649" spans="2:4" ht="16.5" customHeight="1">
      <c r="B649" s="110"/>
      <c r="C649" s="8"/>
      <c r="D649" s="2"/>
    </row>
    <row r="650" spans="2:4" ht="16.5" customHeight="1">
      <c r="B650" s="110"/>
      <c r="C650" s="8"/>
      <c r="D650" s="2"/>
    </row>
    <row r="651" spans="2:4" ht="16.5" customHeight="1">
      <c r="B651" s="110"/>
      <c r="C651" s="8"/>
      <c r="D651" s="2"/>
    </row>
    <row r="652" spans="2:4" ht="16.5" customHeight="1">
      <c r="B652" s="110"/>
      <c r="C652" s="8"/>
      <c r="D652" s="2"/>
    </row>
    <row r="653" spans="2:4" ht="16.5" customHeight="1">
      <c r="B653" s="110"/>
      <c r="C653" s="8"/>
      <c r="D653" s="2"/>
    </row>
    <row r="654" spans="2:4" ht="16.5" customHeight="1">
      <c r="B654" s="110"/>
      <c r="C654" s="8"/>
      <c r="D654" s="2"/>
    </row>
    <row r="655" spans="2:4" ht="16.5" customHeight="1">
      <c r="B655" s="110"/>
      <c r="C655" s="8"/>
      <c r="D655" s="2"/>
    </row>
    <row r="656" spans="2:4" ht="16.5" customHeight="1">
      <c r="B656" s="110"/>
      <c r="C656" s="8"/>
      <c r="D656" s="2"/>
    </row>
    <row r="657" spans="2:4" ht="16.5" customHeight="1">
      <c r="B657" s="110"/>
      <c r="C657" s="8"/>
      <c r="D657" s="2"/>
    </row>
    <row r="658" spans="2:4" ht="16.5" customHeight="1">
      <c r="B658" s="110"/>
      <c r="C658" s="8"/>
      <c r="D658" s="2"/>
    </row>
    <row r="659" spans="2:4" ht="16.5" customHeight="1">
      <c r="B659" s="110"/>
      <c r="C659" s="8"/>
      <c r="D659" s="2"/>
    </row>
    <row r="660" spans="2:4" ht="16.5" customHeight="1">
      <c r="B660" s="110"/>
      <c r="C660" s="8"/>
      <c r="D660" s="2"/>
    </row>
    <row r="661" spans="2:4" ht="16.5" customHeight="1">
      <c r="B661" s="110"/>
      <c r="C661" s="8"/>
      <c r="D661" s="2"/>
    </row>
    <row r="662" spans="2:4" ht="16.5" customHeight="1">
      <c r="B662" s="110"/>
      <c r="C662" s="8"/>
      <c r="D662" s="2"/>
    </row>
    <row r="663" spans="2:4" ht="16.5" customHeight="1">
      <c r="B663" s="110"/>
      <c r="C663" s="8"/>
      <c r="D663" s="2"/>
    </row>
    <row r="664" spans="2:4" ht="16.5" customHeight="1">
      <c r="B664" s="110"/>
      <c r="C664" s="8"/>
      <c r="D664" s="2"/>
    </row>
    <row r="665" spans="2:4" ht="16.5" customHeight="1">
      <c r="B665" s="110"/>
      <c r="C665" s="8"/>
      <c r="D665" s="2"/>
    </row>
    <row r="666" spans="2:4" ht="16.5" customHeight="1">
      <c r="B666" s="110"/>
      <c r="C666" s="8"/>
      <c r="D666" s="2"/>
    </row>
    <row r="667" spans="2:4" ht="16.5" customHeight="1">
      <c r="B667" s="110"/>
      <c r="C667" s="8"/>
      <c r="D667" s="2"/>
    </row>
    <row r="668" spans="2:4" ht="16.5" customHeight="1">
      <c r="B668" s="110"/>
      <c r="C668" s="8"/>
      <c r="D668" s="2"/>
    </row>
    <row r="669" spans="2:4" ht="16.5" customHeight="1">
      <c r="B669" s="110"/>
      <c r="C669" s="8"/>
      <c r="D669" s="2"/>
    </row>
    <row r="670" spans="2:4" ht="16.5" customHeight="1">
      <c r="B670" s="110"/>
      <c r="C670" s="8"/>
      <c r="D670" s="2"/>
    </row>
    <row r="671" spans="2:4" ht="16.5" customHeight="1">
      <c r="B671" s="110"/>
      <c r="C671" s="8"/>
      <c r="D671" s="2"/>
    </row>
    <row r="672" spans="2:4" ht="16.5" customHeight="1">
      <c r="B672" s="110"/>
      <c r="C672" s="8"/>
      <c r="D672" s="2"/>
    </row>
    <row r="673" spans="2:4" ht="16.5" customHeight="1">
      <c r="B673" s="110"/>
      <c r="C673" s="8"/>
      <c r="D673" s="2"/>
    </row>
    <row r="674" spans="2:4" ht="16.5" customHeight="1">
      <c r="B674" s="110"/>
      <c r="C674" s="8"/>
      <c r="D674" s="2"/>
    </row>
    <row r="675" spans="2:4" ht="16.5" customHeight="1">
      <c r="B675" s="110"/>
      <c r="C675" s="8"/>
      <c r="D675" s="2"/>
    </row>
    <row r="676" spans="2:4" ht="16.5" customHeight="1">
      <c r="B676" s="110"/>
      <c r="C676" s="8"/>
      <c r="D676" s="2"/>
    </row>
    <row r="677" spans="2:4" ht="16.5" customHeight="1">
      <c r="B677" s="110"/>
      <c r="C677" s="8"/>
      <c r="D677" s="2"/>
    </row>
    <row r="678" spans="2:4" ht="16.5" customHeight="1">
      <c r="B678" s="110"/>
      <c r="C678" s="8"/>
      <c r="D678" s="2"/>
    </row>
    <row r="679" spans="2:4" ht="16.5" customHeight="1">
      <c r="B679" s="110"/>
      <c r="C679" s="8"/>
      <c r="D679" s="2"/>
    </row>
    <row r="680" spans="2:4" ht="16.5" customHeight="1">
      <c r="B680" s="110"/>
      <c r="C680" s="8"/>
      <c r="D680" s="2"/>
    </row>
    <row r="681" spans="2:4" ht="16.5" customHeight="1">
      <c r="B681" s="110"/>
      <c r="C681" s="8"/>
      <c r="D681" s="2"/>
    </row>
    <row r="682" spans="2:4" ht="16.5" customHeight="1">
      <c r="B682" s="110"/>
      <c r="C682" s="8"/>
      <c r="D682" s="2"/>
    </row>
    <row r="683" spans="2:4" ht="16.5" customHeight="1">
      <c r="B683" s="110"/>
      <c r="C683" s="8"/>
      <c r="D683" s="2"/>
    </row>
    <row r="684" spans="2:4" ht="16.5" customHeight="1">
      <c r="B684" s="110"/>
      <c r="C684" s="8"/>
      <c r="D684" s="2"/>
    </row>
    <row r="685" spans="2:4" ht="16.5" customHeight="1">
      <c r="B685" s="110"/>
      <c r="C685" s="8"/>
      <c r="D685" s="2"/>
    </row>
    <row r="686" spans="2:4" ht="16.5" customHeight="1">
      <c r="B686" s="110"/>
      <c r="C686" s="8"/>
      <c r="D686" s="2"/>
    </row>
    <row r="687" spans="2:4" ht="16.5" customHeight="1">
      <c r="B687" s="110"/>
      <c r="C687" s="8"/>
      <c r="D687" s="2"/>
    </row>
    <row r="688" spans="2:4" ht="16.5" customHeight="1">
      <c r="B688" s="110"/>
      <c r="C688" s="8"/>
      <c r="D688" s="2"/>
    </row>
    <row r="689" spans="2:4" ht="16.5" customHeight="1">
      <c r="B689" s="110"/>
      <c r="C689" s="8"/>
      <c r="D689" s="2"/>
    </row>
    <row r="690" spans="2:4" ht="16.5" customHeight="1">
      <c r="B690" s="110"/>
      <c r="C690" s="8"/>
      <c r="D690" s="2"/>
    </row>
    <row r="691" spans="2:4" ht="16.5" customHeight="1">
      <c r="B691" s="110"/>
      <c r="C691" s="8"/>
      <c r="D691" s="2"/>
    </row>
    <row r="692" spans="2:4" ht="16.5" customHeight="1">
      <c r="B692" s="110"/>
      <c r="C692" s="8"/>
      <c r="D692" s="2"/>
    </row>
    <row r="693" spans="2:4" ht="16.5" customHeight="1">
      <c r="B693" s="110"/>
      <c r="C693" s="8"/>
      <c r="D693" s="2"/>
    </row>
    <row r="694" spans="2:4" ht="16.5" customHeight="1">
      <c r="B694" s="110"/>
      <c r="C694" s="8"/>
      <c r="D694" s="2"/>
    </row>
    <row r="695" spans="2:4" ht="16.5" customHeight="1">
      <c r="B695" s="110"/>
      <c r="C695" s="8"/>
      <c r="D695" s="2"/>
    </row>
    <row r="696" spans="2:4" ht="16.5" customHeight="1">
      <c r="B696" s="110"/>
      <c r="C696" s="8"/>
      <c r="D696" s="2"/>
    </row>
    <row r="697" spans="2:4" ht="16.5" customHeight="1">
      <c r="B697" s="110"/>
      <c r="C697" s="8"/>
      <c r="D697" s="2"/>
    </row>
    <row r="698" spans="2:4" ht="16.5" customHeight="1">
      <c r="B698" s="110"/>
      <c r="C698" s="8"/>
      <c r="D698" s="2"/>
    </row>
    <row r="699" spans="2:4" ht="16.5" customHeight="1">
      <c r="B699" s="110"/>
      <c r="C699" s="8"/>
      <c r="D699" s="2"/>
    </row>
    <row r="700" spans="2:4" ht="16.5" customHeight="1">
      <c r="B700" s="110"/>
      <c r="C700" s="8"/>
      <c r="D700" s="2"/>
    </row>
    <row r="701" spans="2:4" ht="16.5" customHeight="1">
      <c r="B701" s="110"/>
      <c r="C701" s="8"/>
      <c r="D701" s="2"/>
    </row>
    <row r="702" spans="2:4" ht="16.5" customHeight="1">
      <c r="B702" s="110"/>
      <c r="C702" s="8"/>
      <c r="D702" s="2"/>
    </row>
    <row r="703" spans="2:4" ht="16.5" customHeight="1">
      <c r="B703" s="110"/>
      <c r="C703" s="8"/>
      <c r="D703" s="2"/>
    </row>
    <row r="704" spans="2:4" ht="16.5" customHeight="1">
      <c r="B704" s="110"/>
      <c r="C704" s="8"/>
      <c r="D704" s="2"/>
    </row>
    <row r="705" spans="2:4" ht="16.5" customHeight="1">
      <c r="B705" s="110"/>
      <c r="C705" s="8"/>
      <c r="D705" s="2"/>
    </row>
    <row r="706" spans="2:4" ht="16.5" customHeight="1">
      <c r="B706" s="110"/>
      <c r="C706" s="8"/>
      <c r="D706" s="2"/>
    </row>
    <row r="707" spans="2:4" ht="16.5" customHeight="1">
      <c r="B707" s="110"/>
      <c r="C707" s="8"/>
      <c r="D707" s="2"/>
    </row>
    <row r="708" spans="2:4" ht="16.5" customHeight="1">
      <c r="B708" s="110"/>
      <c r="C708" s="8"/>
      <c r="D708" s="2"/>
    </row>
    <row r="709" spans="2:4" ht="16.5" customHeight="1">
      <c r="B709" s="110"/>
      <c r="C709" s="8"/>
      <c r="D709" s="2"/>
    </row>
    <row r="710" spans="2:4" ht="16.5" customHeight="1">
      <c r="B710" s="110"/>
      <c r="C710" s="8"/>
      <c r="D710" s="2"/>
    </row>
    <row r="711" spans="2:4" ht="16.5" customHeight="1">
      <c r="B711" s="110"/>
      <c r="C711" s="8"/>
      <c r="D711" s="2"/>
    </row>
    <row r="712" spans="2:4" ht="16.5" customHeight="1">
      <c r="B712" s="110"/>
      <c r="C712" s="8"/>
      <c r="D712" s="2"/>
    </row>
    <row r="713" spans="2:4" ht="16.5" customHeight="1">
      <c r="B713" s="110"/>
      <c r="C713" s="8"/>
      <c r="D713" s="2"/>
    </row>
    <row r="714" spans="2:4" ht="16.5" customHeight="1">
      <c r="B714" s="110"/>
      <c r="C714" s="8"/>
      <c r="D714" s="2"/>
    </row>
    <row r="715" spans="2:4" ht="16.5" customHeight="1">
      <c r="B715" s="110"/>
      <c r="C715" s="8"/>
      <c r="D715" s="2"/>
    </row>
    <row r="716" spans="2:4" ht="16.5" customHeight="1">
      <c r="B716" s="110"/>
      <c r="C716" s="8"/>
      <c r="D716" s="2"/>
    </row>
    <row r="717" spans="2:4" ht="16.5" customHeight="1">
      <c r="B717" s="110"/>
      <c r="C717" s="8"/>
      <c r="D717" s="2"/>
    </row>
    <row r="718" spans="2:4" ht="16.5" customHeight="1">
      <c r="B718" s="110"/>
      <c r="C718" s="8"/>
      <c r="D718" s="2"/>
    </row>
    <row r="719" spans="2:4" ht="16.5" customHeight="1">
      <c r="B719" s="110"/>
      <c r="C719" s="8"/>
      <c r="D719" s="2"/>
    </row>
    <row r="720" spans="2:4" ht="16.5" customHeight="1">
      <c r="B720" s="110"/>
      <c r="C720" s="8"/>
      <c r="D720" s="2"/>
    </row>
    <row r="721" spans="2:4" ht="16.5" customHeight="1">
      <c r="B721" s="110"/>
      <c r="C721" s="8"/>
      <c r="D721" s="2"/>
    </row>
    <row r="722" spans="2:4" ht="16.5" customHeight="1">
      <c r="B722" s="110"/>
      <c r="C722" s="8"/>
      <c r="D722" s="2"/>
    </row>
    <row r="723" spans="2:4" ht="16.5" customHeight="1">
      <c r="B723" s="110"/>
      <c r="C723" s="8"/>
      <c r="D723" s="2"/>
    </row>
    <row r="724" spans="2:4" ht="16.5" customHeight="1">
      <c r="B724" s="110"/>
      <c r="C724" s="8"/>
      <c r="D724" s="2"/>
    </row>
    <row r="725" spans="2:4" ht="16.5" customHeight="1">
      <c r="B725" s="110"/>
      <c r="C725" s="8"/>
      <c r="D725" s="2"/>
    </row>
    <row r="726" spans="2:4" ht="16.5" customHeight="1">
      <c r="B726" s="110"/>
      <c r="C726" s="8"/>
      <c r="D726" s="2"/>
    </row>
    <row r="727" spans="2:4" ht="16.5" customHeight="1">
      <c r="B727" s="110"/>
      <c r="C727" s="8"/>
      <c r="D727" s="2"/>
    </row>
    <row r="728" spans="2:4" ht="16.5" customHeight="1">
      <c r="B728" s="110"/>
      <c r="C728" s="8"/>
      <c r="D728" s="2"/>
    </row>
    <row r="729" spans="2:4" ht="16.5" customHeight="1">
      <c r="B729" s="110"/>
      <c r="C729" s="8"/>
      <c r="D729" s="2"/>
    </row>
    <row r="730" spans="2:4" ht="16.5" customHeight="1">
      <c r="B730" s="110"/>
      <c r="C730" s="8"/>
      <c r="D730" s="2"/>
    </row>
    <row r="731" spans="2:4" ht="16.5" customHeight="1">
      <c r="B731" s="110"/>
      <c r="C731" s="8"/>
      <c r="D731" s="2"/>
    </row>
    <row r="732" spans="2:4" ht="16.5" customHeight="1">
      <c r="B732" s="110"/>
      <c r="C732" s="8"/>
      <c r="D732" s="2"/>
    </row>
    <row r="733" spans="2:4" ht="16.5" customHeight="1">
      <c r="B733" s="110"/>
      <c r="C733" s="8"/>
      <c r="D733" s="2"/>
    </row>
    <row r="734" spans="2:4" ht="16.5" customHeight="1">
      <c r="B734" s="110"/>
      <c r="C734" s="8"/>
      <c r="D734" s="2"/>
    </row>
    <row r="735" spans="2:4" ht="16.5" customHeight="1">
      <c r="B735" s="110"/>
      <c r="C735" s="8"/>
      <c r="D735" s="2"/>
    </row>
    <row r="736" spans="2:4" ht="16.5" customHeight="1">
      <c r="B736" s="110"/>
      <c r="C736" s="8"/>
      <c r="D736" s="2"/>
    </row>
    <row r="737" spans="2:4" ht="16.5" customHeight="1">
      <c r="B737" s="110"/>
      <c r="C737" s="8"/>
      <c r="D737" s="2"/>
    </row>
    <row r="738" spans="2:4" ht="16.5" customHeight="1">
      <c r="B738" s="110"/>
      <c r="C738" s="8"/>
      <c r="D738" s="2"/>
    </row>
    <row r="739" spans="2:4" ht="16.5" customHeight="1">
      <c r="B739" s="110"/>
      <c r="C739" s="8"/>
      <c r="D739" s="2"/>
    </row>
    <row r="740" spans="2:4" ht="16.5" customHeight="1">
      <c r="B740" s="110"/>
      <c r="C740" s="8"/>
      <c r="D740" s="2"/>
    </row>
    <row r="741" spans="2:4" ht="16.5" customHeight="1">
      <c r="B741" s="110"/>
      <c r="C741" s="8"/>
      <c r="D741" s="2"/>
    </row>
    <row r="742" spans="2:4" ht="16.5" customHeight="1">
      <c r="B742" s="110"/>
      <c r="C742" s="8"/>
      <c r="D742" s="2"/>
    </row>
    <row r="743" spans="2:4" ht="16.5" customHeight="1">
      <c r="B743" s="110"/>
      <c r="C743" s="8"/>
      <c r="D743" s="2"/>
    </row>
    <row r="744" spans="2:4" ht="16.5" customHeight="1">
      <c r="B744" s="110"/>
      <c r="C744" s="8"/>
      <c r="D744" s="2"/>
    </row>
    <row r="745" spans="2:4" ht="16.5" customHeight="1">
      <c r="B745" s="110"/>
      <c r="C745" s="8"/>
      <c r="D745" s="2"/>
    </row>
    <row r="746" spans="2:4" ht="16.5" customHeight="1">
      <c r="B746" s="110"/>
      <c r="C746" s="8"/>
      <c r="D746" s="2"/>
    </row>
    <row r="747" spans="2:4" ht="16.5" customHeight="1">
      <c r="B747" s="110"/>
      <c r="C747" s="8"/>
      <c r="D747" s="2"/>
    </row>
    <row r="748" spans="2:4" ht="16.5" customHeight="1">
      <c r="B748" s="110"/>
      <c r="C748" s="8"/>
      <c r="D748" s="2"/>
    </row>
    <row r="749" spans="2:4" ht="16.5" customHeight="1">
      <c r="B749" s="110"/>
      <c r="C749" s="8"/>
      <c r="D749" s="2"/>
    </row>
    <row r="750" spans="2:4" ht="16.5" customHeight="1">
      <c r="B750" s="110"/>
      <c r="C750" s="8"/>
      <c r="D750" s="2"/>
    </row>
    <row r="751" spans="2:4" ht="16.5" customHeight="1">
      <c r="B751" s="110"/>
      <c r="C751" s="8"/>
      <c r="D751" s="2"/>
    </row>
    <row r="752" spans="2:4" ht="16.5" customHeight="1">
      <c r="B752" s="110"/>
      <c r="C752" s="8"/>
      <c r="D752" s="2"/>
    </row>
    <row r="753" spans="2:4" ht="16.5" customHeight="1">
      <c r="B753" s="110"/>
      <c r="C753" s="8"/>
      <c r="D753" s="2"/>
    </row>
    <row r="754" spans="2:4" ht="16.5" customHeight="1">
      <c r="B754" s="110"/>
      <c r="C754" s="8"/>
      <c r="D754" s="2"/>
    </row>
    <row r="755" spans="2:4" ht="16.5" customHeight="1">
      <c r="B755" s="110"/>
      <c r="C755" s="8"/>
      <c r="D755" s="2"/>
    </row>
    <row r="756" spans="2:4" ht="16.5" customHeight="1">
      <c r="B756" s="110"/>
      <c r="C756" s="8"/>
      <c r="D756" s="2"/>
    </row>
    <row r="757" spans="2:4" ht="16.5" customHeight="1">
      <c r="B757" s="110"/>
      <c r="C757" s="8"/>
      <c r="D757" s="2"/>
    </row>
    <row r="758" spans="2:4" ht="16.5" customHeight="1">
      <c r="B758" s="110"/>
      <c r="C758" s="8"/>
      <c r="D758" s="2"/>
    </row>
    <row r="759" spans="2:4" ht="16.5" customHeight="1">
      <c r="B759" s="110"/>
      <c r="C759" s="8"/>
      <c r="D759" s="2"/>
    </row>
    <row r="760" spans="2:4" ht="16.5" customHeight="1">
      <c r="B760" s="110"/>
      <c r="C760" s="8"/>
      <c r="D760" s="2"/>
    </row>
    <row r="761" spans="2:4" ht="16.5" customHeight="1">
      <c r="B761" s="110"/>
      <c r="C761" s="8"/>
      <c r="D761" s="2"/>
    </row>
    <row r="762" spans="2:4" ht="16.5" customHeight="1">
      <c r="B762" s="110"/>
      <c r="C762" s="8"/>
      <c r="D762" s="2"/>
    </row>
    <row r="763" spans="2:4" ht="16.5" customHeight="1">
      <c r="B763" s="110"/>
      <c r="C763" s="8"/>
      <c r="D763" s="2"/>
    </row>
    <row r="764" spans="2:4" ht="16.5" customHeight="1">
      <c r="B764" s="110"/>
      <c r="C764" s="8"/>
      <c r="D764" s="2"/>
    </row>
    <row r="765" spans="2:4" ht="16.5" customHeight="1">
      <c r="B765" s="110"/>
      <c r="C765" s="8"/>
      <c r="D765" s="2"/>
    </row>
    <row r="766" spans="2:4" ht="16.5" customHeight="1">
      <c r="B766" s="110"/>
      <c r="C766" s="8"/>
      <c r="D766" s="2"/>
    </row>
    <row r="767" spans="2:4" ht="16.5" customHeight="1">
      <c r="B767" s="110"/>
      <c r="C767" s="8"/>
      <c r="D767" s="2"/>
    </row>
    <row r="768" spans="2:4" ht="16.5" customHeight="1">
      <c r="B768" s="110"/>
      <c r="C768" s="8"/>
      <c r="D768" s="2"/>
    </row>
    <row r="769" spans="2:4" ht="16.5" customHeight="1">
      <c r="B769" s="110"/>
      <c r="C769" s="8"/>
      <c r="D769" s="2"/>
    </row>
    <row r="770" spans="2:4" ht="16.5" customHeight="1">
      <c r="B770" s="110"/>
      <c r="C770" s="8"/>
      <c r="D770" s="2"/>
    </row>
    <row r="771" spans="2:4" ht="16.5" customHeight="1">
      <c r="B771" s="110"/>
      <c r="C771" s="8"/>
      <c r="D771" s="2"/>
    </row>
    <row r="772" spans="2:4" ht="16.5" customHeight="1">
      <c r="B772" s="110"/>
      <c r="C772" s="8"/>
      <c r="D772" s="2"/>
    </row>
    <row r="773" spans="2:4" ht="16.5" customHeight="1">
      <c r="B773" s="110"/>
      <c r="C773" s="8"/>
      <c r="D773" s="2"/>
    </row>
    <row r="774" spans="2:4" ht="16.5" customHeight="1">
      <c r="B774" s="110"/>
      <c r="C774" s="8"/>
      <c r="D774" s="2"/>
    </row>
    <row r="775" spans="2:4" ht="16.5" customHeight="1">
      <c r="B775" s="110"/>
      <c r="C775" s="8"/>
      <c r="D775" s="2"/>
    </row>
    <row r="776" spans="2:4" ht="16.5" customHeight="1">
      <c r="B776" s="110"/>
      <c r="C776" s="8"/>
      <c r="D776" s="2"/>
    </row>
    <row r="777" spans="2:4" ht="16.5" customHeight="1">
      <c r="B777" s="110"/>
      <c r="C777" s="8"/>
      <c r="D777" s="2"/>
    </row>
    <row r="778" spans="2:4" ht="16.5" customHeight="1">
      <c r="B778" s="110"/>
      <c r="C778" s="8"/>
      <c r="D778" s="2"/>
    </row>
    <row r="779" spans="2:4" ht="16.5" customHeight="1">
      <c r="B779" s="110"/>
      <c r="C779" s="8"/>
      <c r="D779" s="2"/>
    </row>
    <row r="780" spans="2:4" ht="16.5" customHeight="1">
      <c r="B780" s="110"/>
      <c r="C780" s="8"/>
      <c r="D780" s="2"/>
    </row>
    <row r="781" spans="2:4" ht="16.5" customHeight="1">
      <c r="B781" s="110"/>
      <c r="C781" s="8"/>
      <c r="D781" s="2"/>
    </row>
    <row r="782" spans="2:4" ht="16.5" customHeight="1">
      <c r="B782" s="110"/>
      <c r="C782" s="8"/>
      <c r="D782" s="2"/>
    </row>
    <row r="783" spans="2:4" ht="16.5" customHeight="1">
      <c r="B783" s="110"/>
      <c r="C783" s="8"/>
      <c r="D783" s="2"/>
    </row>
    <row r="784" spans="2:4" ht="16.5" customHeight="1">
      <c r="B784" s="110"/>
      <c r="C784" s="8"/>
      <c r="D784" s="2"/>
    </row>
    <row r="785" spans="2:4" ht="16.5" customHeight="1">
      <c r="B785" s="110"/>
      <c r="C785" s="8"/>
      <c r="D785" s="2"/>
    </row>
    <row r="786" spans="2:4" ht="16.5" customHeight="1">
      <c r="B786" s="110"/>
      <c r="C786" s="8"/>
      <c r="D786" s="2"/>
    </row>
    <row r="787" spans="2:4" ht="16.5" customHeight="1">
      <c r="B787" s="110"/>
      <c r="C787" s="8"/>
      <c r="D787" s="2"/>
    </row>
    <row r="788" spans="2:4" ht="16.5" customHeight="1">
      <c r="B788" s="110"/>
      <c r="C788" s="8"/>
      <c r="D788" s="2"/>
    </row>
    <row r="789" spans="2:4" ht="16.5" customHeight="1">
      <c r="B789" s="110"/>
      <c r="C789" s="8"/>
      <c r="D789" s="2"/>
    </row>
    <row r="790" spans="2:4" ht="16.5" customHeight="1">
      <c r="B790" s="110"/>
      <c r="C790" s="8"/>
      <c r="D790" s="2"/>
    </row>
    <row r="791" spans="2:4" ht="16.5" customHeight="1">
      <c r="B791" s="110"/>
      <c r="C791" s="8"/>
      <c r="D791" s="2"/>
    </row>
    <row r="792" spans="2:4" ht="16.5" customHeight="1">
      <c r="B792" s="110"/>
      <c r="C792" s="8"/>
      <c r="D792" s="2"/>
    </row>
    <row r="793" spans="2:4" ht="16.5" customHeight="1">
      <c r="B793" s="110"/>
      <c r="C793" s="8"/>
      <c r="D793" s="2"/>
    </row>
    <row r="794" spans="2:4" ht="16.5" customHeight="1">
      <c r="B794" s="110"/>
      <c r="C794" s="8"/>
      <c r="D794" s="2"/>
    </row>
    <row r="795" spans="2:4" ht="16.5" customHeight="1">
      <c r="B795" s="110"/>
      <c r="C795" s="8"/>
      <c r="D795" s="2"/>
    </row>
    <row r="796" spans="2:4" ht="16.5" customHeight="1">
      <c r="B796" s="110"/>
      <c r="C796" s="8"/>
      <c r="D796" s="2"/>
    </row>
    <row r="797" spans="2:4" ht="16.5" customHeight="1">
      <c r="B797" s="110"/>
      <c r="C797" s="8"/>
      <c r="D797" s="2"/>
    </row>
    <row r="798" spans="2:4" ht="16.5" customHeight="1">
      <c r="B798" s="110"/>
      <c r="C798" s="8"/>
      <c r="D798" s="2"/>
    </row>
    <row r="799" spans="2:4" ht="16.5" customHeight="1">
      <c r="B799" s="110"/>
      <c r="C799" s="8"/>
      <c r="D799" s="2"/>
    </row>
    <row r="800" spans="2:4" ht="16.5" customHeight="1">
      <c r="B800" s="110"/>
      <c r="C800" s="8"/>
      <c r="D800" s="2"/>
    </row>
  </sheetData>
  <sheetProtection/>
  <mergeCells count="2"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26" customWidth="1"/>
    <col min="4" max="4" width="45.8515625" style="20" customWidth="1"/>
    <col min="5" max="5" width="15.8515625" style="127" customWidth="1"/>
    <col min="6" max="16384" width="9.140625" style="20" customWidth="1"/>
  </cols>
  <sheetData>
    <row r="1" spans="1:5" ht="21">
      <c r="A1" s="226" t="s">
        <v>709</v>
      </c>
      <c r="B1" s="226"/>
      <c r="C1" s="226"/>
      <c r="D1" s="226"/>
      <c r="E1" s="226"/>
    </row>
    <row r="2" spans="1:5" ht="21">
      <c r="A2" s="226" t="s">
        <v>184</v>
      </c>
      <c r="B2" s="226"/>
      <c r="C2" s="226"/>
      <c r="D2" s="226"/>
      <c r="E2" s="226"/>
    </row>
    <row r="3" spans="1:8" ht="21">
      <c r="A3" s="119" t="s">
        <v>82</v>
      </c>
      <c r="B3" s="119" t="s">
        <v>83</v>
      </c>
      <c r="C3" s="120" t="s">
        <v>84</v>
      </c>
      <c r="D3" s="119" t="s">
        <v>85</v>
      </c>
      <c r="E3" s="121" t="s">
        <v>86</v>
      </c>
      <c r="H3" s="20" t="s">
        <v>231</v>
      </c>
    </row>
    <row r="4" spans="1:5" ht="21">
      <c r="A4" s="122">
        <v>1</v>
      </c>
      <c r="B4" s="131">
        <v>22117</v>
      </c>
      <c r="C4" s="123" t="s">
        <v>523</v>
      </c>
      <c r="D4" s="122" t="s">
        <v>524</v>
      </c>
      <c r="E4" s="124">
        <v>38500</v>
      </c>
    </row>
    <row r="5" spans="1:5" ht="21">
      <c r="A5" s="122">
        <v>2</v>
      </c>
      <c r="B5" s="131">
        <v>22227</v>
      </c>
      <c r="C5" s="123" t="s">
        <v>576</v>
      </c>
      <c r="D5" s="122" t="s">
        <v>577</v>
      </c>
      <c r="E5" s="124">
        <v>39900</v>
      </c>
    </row>
    <row r="6" spans="1:5" ht="21">
      <c r="A6" s="122">
        <v>3</v>
      </c>
      <c r="B6" s="131">
        <v>22314</v>
      </c>
      <c r="C6" s="123" t="s">
        <v>714</v>
      </c>
      <c r="D6" s="122" t="s">
        <v>715</v>
      </c>
      <c r="E6" s="124">
        <v>99400</v>
      </c>
    </row>
    <row r="7" spans="1:5" ht="21">
      <c r="A7" s="122">
        <v>4</v>
      </c>
      <c r="B7" s="131">
        <v>22314</v>
      </c>
      <c r="C7" s="123" t="s">
        <v>712</v>
      </c>
      <c r="D7" s="122" t="s">
        <v>713</v>
      </c>
      <c r="E7" s="124">
        <v>99400</v>
      </c>
    </row>
    <row r="8" spans="1:5" ht="21">
      <c r="A8" s="122">
        <v>5</v>
      </c>
      <c r="B8" s="131">
        <v>22237</v>
      </c>
      <c r="C8" s="123" t="s">
        <v>578</v>
      </c>
      <c r="D8" s="122" t="s">
        <v>579</v>
      </c>
      <c r="E8" s="124">
        <v>98000</v>
      </c>
    </row>
    <row r="9" spans="1:5" ht="21">
      <c r="A9" s="122">
        <v>6</v>
      </c>
      <c r="B9" s="131">
        <v>21820</v>
      </c>
      <c r="C9" s="123" t="s">
        <v>527</v>
      </c>
      <c r="D9" s="122" t="s">
        <v>528</v>
      </c>
      <c r="E9" s="124">
        <v>59500</v>
      </c>
    </row>
    <row r="10" spans="1:5" ht="21">
      <c r="A10" s="122">
        <v>7</v>
      </c>
      <c r="B10" s="131">
        <v>22314</v>
      </c>
      <c r="C10" s="123" t="s">
        <v>710</v>
      </c>
      <c r="D10" s="122" t="s">
        <v>711</v>
      </c>
      <c r="E10" s="124">
        <v>39900</v>
      </c>
    </row>
    <row r="11" spans="1:5" ht="21">
      <c r="A11" s="122">
        <v>8</v>
      </c>
      <c r="B11" s="131">
        <v>237770</v>
      </c>
      <c r="C11" s="123" t="s">
        <v>167</v>
      </c>
      <c r="D11" s="122" t="s">
        <v>168</v>
      </c>
      <c r="E11" s="124">
        <v>13780</v>
      </c>
    </row>
    <row r="12" spans="1:5" ht="21">
      <c r="A12" s="122">
        <v>9</v>
      </c>
      <c r="B12" s="131">
        <v>237770</v>
      </c>
      <c r="C12" s="123" t="s">
        <v>120</v>
      </c>
      <c r="D12" s="122" t="s">
        <v>169</v>
      </c>
      <c r="E12" s="124">
        <v>8780</v>
      </c>
    </row>
    <row r="13" spans="1:5" ht="21">
      <c r="A13" s="122">
        <v>10</v>
      </c>
      <c r="B13" s="131">
        <v>21183</v>
      </c>
      <c r="C13" s="123" t="s">
        <v>233</v>
      </c>
      <c r="D13" s="122" t="s">
        <v>245</v>
      </c>
      <c r="E13" s="124">
        <v>13400</v>
      </c>
    </row>
    <row r="14" spans="1:5" ht="21">
      <c r="A14" s="122">
        <v>11</v>
      </c>
      <c r="B14" s="131">
        <v>21976</v>
      </c>
      <c r="C14" s="123" t="s">
        <v>525</v>
      </c>
      <c r="D14" s="122" t="s">
        <v>526</v>
      </c>
      <c r="E14" s="124">
        <v>70000</v>
      </c>
    </row>
    <row r="15" spans="1:5" ht="21">
      <c r="A15" s="122"/>
      <c r="B15" s="131"/>
      <c r="C15" s="123"/>
      <c r="D15" s="122"/>
      <c r="E15" s="124"/>
    </row>
    <row r="16" spans="1:5" ht="21">
      <c r="A16" s="122"/>
      <c r="B16" s="131"/>
      <c r="C16" s="123"/>
      <c r="D16" s="122"/>
      <c r="E16" s="124"/>
    </row>
    <row r="17" spans="1:5" ht="21">
      <c r="A17" s="122"/>
      <c r="B17" s="131"/>
      <c r="C17" s="123"/>
      <c r="D17" s="122"/>
      <c r="E17" s="124"/>
    </row>
    <row r="18" spans="1:5" ht="21">
      <c r="A18" s="122"/>
      <c r="B18" s="131"/>
      <c r="C18" s="123"/>
      <c r="D18" s="122"/>
      <c r="E18" s="124"/>
    </row>
    <row r="19" spans="1:5" ht="21">
      <c r="A19" s="122"/>
      <c r="B19" s="131"/>
      <c r="C19" s="123"/>
      <c r="D19" s="122"/>
      <c r="E19" s="124"/>
    </row>
    <row r="20" spans="1:5" ht="21">
      <c r="A20" s="122"/>
      <c r="B20" s="131"/>
      <c r="C20" s="123"/>
      <c r="D20" s="122"/>
      <c r="E20" s="124"/>
    </row>
    <row r="21" spans="1:5" ht="21">
      <c r="A21" s="122"/>
      <c r="B21" s="131"/>
      <c r="C21" s="123"/>
      <c r="D21" s="122"/>
      <c r="E21" s="124"/>
    </row>
    <row r="22" spans="1:5" ht="21">
      <c r="A22" s="122"/>
      <c r="B22" s="131"/>
      <c r="C22" s="123"/>
      <c r="D22" s="122"/>
      <c r="E22" s="124"/>
    </row>
    <row r="23" spans="1:5" ht="21">
      <c r="A23" s="122"/>
      <c r="B23" s="131"/>
      <c r="C23" s="123"/>
      <c r="D23" s="122"/>
      <c r="E23" s="124"/>
    </row>
    <row r="24" spans="1:5" ht="21">
      <c r="A24" s="122"/>
      <c r="B24" s="131"/>
      <c r="C24" s="123"/>
      <c r="D24" s="122"/>
      <c r="E24" s="124"/>
    </row>
    <row r="25" spans="1:5" ht="21">
      <c r="A25" s="122"/>
      <c r="B25" s="131"/>
      <c r="C25" s="123"/>
      <c r="D25" s="122"/>
      <c r="E25" s="124"/>
    </row>
    <row r="26" spans="1:5" ht="21">
      <c r="A26" s="122"/>
      <c r="B26" s="131"/>
      <c r="C26" s="123"/>
      <c r="D26" s="122"/>
      <c r="E26" s="124"/>
    </row>
    <row r="27" spans="1:5" ht="21">
      <c r="A27" s="122"/>
      <c r="B27" s="131"/>
      <c r="C27" s="123"/>
      <c r="D27" s="122"/>
      <c r="E27" s="124"/>
    </row>
    <row r="28" spans="1:5" ht="21">
      <c r="A28" s="122"/>
      <c r="B28" s="131"/>
      <c r="C28" s="123"/>
      <c r="D28" s="122"/>
      <c r="E28" s="124"/>
    </row>
    <row r="29" spans="1:5" ht="21">
      <c r="A29" s="229" t="s">
        <v>13</v>
      </c>
      <c r="B29" s="229"/>
      <c r="C29" s="229"/>
      <c r="D29" s="229"/>
      <c r="E29" s="125">
        <f>SUM(E4:E14)</f>
        <v>580560</v>
      </c>
    </row>
    <row r="30" ht="21">
      <c r="E30" s="127" t="s">
        <v>188</v>
      </c>
    </row>
    <row r="31" spans="1:6" ht="21">
      <c r="A31" s="228" t="s">
        <v>187</v>
      </c>
      <c r="B31" s="228"/>
      <c r="C31" s="228"/>
      <c r="D31" s="228"/>
      <c r="E31" s="228"/>
      <c r="F31" s="128"/>
    </row>
    <row r="32" spans="1:6" ht="21">
      <c r="A32" s="227" t="s">
        <v>166</v>
      </c>
      <c r="B32" s="227"/>
      <c r="C32" s="227"/>
      <c r="D32" s="227"/>
      <c r="E32" s="227"/>
      <c r="F32" s="227"/>
    </row>
    <row r="33" spans="1:6" ht="21">
      <c r="A33" s="227" t="s">
        <v>530</v>
      </c>
      <c r="B33" s="227"/>
      <c r="C33" s="227"/>
      <c r="D33" s="227"/>
      <c r="E33" s="227"/>
      <c r="F33" s="227"/>
    </row>
    <row r="35" ht="21">
      <c r="I35" s="20" t="s">
        <v>235</v>
      </c>
    </row>
    <row r="48" ht="21">
      <c r="E48" s="127">
        <v>0</v>
      </c>
    </row>
  </sheetData>
  <sheetProtection/>
  <mergeCells count="6">
    <mergeCell ref="A32:F32"/>
    <mergeCell ref="A33:F33"/>
    <mergeCell ref="A1:E1"/>
    <mergeCell ref="A2:E2"/>
    <mergeCell ref="A31:E31"/>
    <mergeCell ref="A29:D29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3">
      <selection activeCell="B18" sqref="B18"/>
    </sheetView>
  </sheetViews>
  <sheetFormatPr defaultColWidth="9.140625" defaultRowHeight="12.75"/>
  <cols>
    <col min="1" max="1" width="9.140625" style="83" customWidth="1"/>
    <col min="2" max="2" width="47.7109375" style="83" customWidth="1"/>
    <col min="3" max="3" width="17.421875" style="83" customWidth="1"/>
    <col min="4" max="4" width="9.57421875" style="83" customWidth="1"/>
    <col min="5" max="16384" width="9.140625" style="83" customWidth="1"/>
  </cols>
  <sheetData>
    <row r="1" spans="1:5" ht="23.25">
      <c r="A1" s="230" t="s">
        <v>717</v>
      </c>
      <c r="B1" s="230"/>
      <c r="C1" s="230"/>
      <c r="D1" s="230"/>
      <c r="E1" s="32"/>
    </row>
    <row r="2" spans="1:5" ht="23.25">
      <c r="A2" s="230" t="s">
        <v>183</v>
      </c>
      <c r="B2" s="230"/>
      <c r="C2" s="230"/>
      <c r="D2" s="230"/>
      <c r="E2" s="32"/>
    </row>
    <row r="3" spans="1:4" ht="23.25">
      <c r="A3" s="230" t="s">
        <v>170</v>
      </c>
      <c r="B3" s="230"/>
      <c r="C3" s="230"/>
      <c r="D3" s="230"/>
    </row>
    <row r="5" spans="1:4" ht="23.25">
      <c r="A5" s="84" t="s">
        <v>82</v>
      </c>
      <c r="B5" s="84" t="s">
        <v>16</v>
      </c>
      <c r="C5" s="84" t="s">
        <v>55</v>
      </c>
      <c r="D5" s="84" t="s">
        <v>171</v>
      </c>
    </row>
    <row r="6" spans="1:4" ht="23.25">
      <c r="A6" s="96">
        <v>1</v>
      </c>
      <c r="B6" s="97" t="s">
        <v>172</v>
      </c>
      <c r="C6" s="98">
        <v>100000</v>
      </c>
      <c r="D6" s="97"/>
    </row>
    <row r="7" spans="1:4" ht="23.25">
      <c r="A7" s="99">
        <v>2</v>
      </c>
      <c r="B7" s="100" t="s">
        <v>173</v>
      </c>
      <c r="C7" s="101">
        <v>100000</v>
      </c>
      <c r="D7" s="100"/>
    </row>
    <row r="8" spans="1:4" ht="23.25">
      <c r="A8" s="99">
        <v>3</v>
      </c>
      <c r="B8" s="100" t="s">
        <v>174</v>
      </c>
      <c r="C8" s="101">
        <v>100000</v>
      </c>
      <c r="D8" s="100"/>
    </row>
    <row r="9" spans="1:4" ht="23.25">
      <c r="A9" s="99">
        <v>4</v>
      </c>
      <c r="B9" s="100" t="s">
        <v>175</v>
      </c>
      <c r="C9" s="101">
        <v>100000</v>
      </c>
      <c r="D9" s="100"/>
    </row>
    <row r="10" spans="1:4" ht="23.25">
      <c r="A10" s="99">
        <v>5</v>
      </c>
      <c r="B10" s="100" t="s">
        <v>176</v>
      </c>
      <c r="C10" s="101">
        <v>100000</v>
      </c>
      <c r="D10" s="100"/>
    </row>
    <row r="11" spans="1:4" ht="23.25">
      <c r="A11" s="99">
        <v>6</v>
      </c>
      <c r="B11" s="100" t="s">
        <v>177</v>
      </c>
      <c r="C11" s="101">
        <v>100000</v>
      </c>
      <c r="D11" s="100"/>
    </row>
    <row r="12" spans="1:4" ht="23.25">
      <c r="A12" s="99">
        <v>7</v>
      </c>
      <c r="B12" s="100" t="s">
        <v>178</v>
      </c>
      <c r="C12" s="101">
        <v>100000</v>
      </c>
      <c r="D12" s="100"/>
    </row>
    <row r="13" spans="1:4" ht="23.25">
      <c r="A13" s="99">
        <v>8</v>
      </c>
      <c r="B13" s="100" t="s">
        <v>179</v>
      </c>
      <c r="C13" s="101">
        <v>100000</v>
      </c>
      <c r="D13" s="100"/>
    </row>
    <row r="14" spans="1:4" ht="23.25">
      <c r="A14" s="99">
        <v>9</v>
      </c>
      <c r="B14" s="100" t="s">
        <v>180</v>
      </c>
      <c r="C14" s="101">
        <v>100000</v>
      </c>
      <c r="D14" s="100"/>
    </row>
    <row r="15" spans="1:4" ht="23.25">
      <c r="A15" s="99">
        <v>10</v>
      </c>
      <c r="B15" s="100" t="s">
        <v>181</v>
      </c>
      <c r="C15" s="101">
        <v>100000</v>
      </c>
      <c r="D15" s="100"/>
    </row>
    <row r="16" spans="1:4" ht="23.25">
      <c r="A16" s="102">
        <v>11</v>
      </c>
      <c r="B16" s="103" t="s">
        <v>182</v>
      </c>
      <c r="C16" s="104">
        <v>100000</v>
      </c>
      <c r="D16" s="103"/>
    </row>
    <row r="17" spans="3:4" ht="24" thickBot="1">
      <c r="C17" s="105">
        <f>SUM(C6:C16)</f>
        <v>1100000</v>
      </c>
      <c r="D17" s="106"/>
    </row>
    <row r="18" ht="24" thickTop="1"/>
    <row r="20" spans="1:4" ht="23.25">
      <c r="A20" s="231" t="s">
        <v>593</v>
      </c>
      <c r="B20" s="231"/>
      <c r="C20" s="231"/>
      <c r="D20" s="231"/>
    </row>
    <row r="21" spans="1:4" ht="23.25">
      <c r="A21" s="231" t="s">
        <v>591</v>
      </c>
      <c r="B21" s="231"/>
      <c r="C21" s="231"/>
      <c r="D21" s="231"/>
    </row>
    <row r="22" spans="1:4" ht="23.25">
      <c r="A22" s="231" t="s">
        <v>592</v>
      </c>
      <c r="B22" s="231"/>
      <c r="C22" s="231"/>
      <c r="D22" s="231"/>
    </row>
  </sheetData>
  <sheetProtection/>
  <mergeCells count="6">
    <mergeCell ref="A3:D3"/>
    <mergeCell ref="A1:D1"/>
    <mergeCell ref="A2:D2"/>
    <mergeCell ref="A20:D20"/>
    <mergeCell ref="A21:D21"/>
    <mergeCell ref="A22:D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zoomScalePageLayoutView="0" workbookViewId="0" topLeftCell="A58">
      <selection activeCell="G88" sqref="G88"/>
    </sheetView>
  </sheetViews>
  <sheetFormatPr defaultColWidth="9.140625" defaultRowHeight="12.75"/>
  <cols>
    <col min="1" max="1" width="6.421875" style="83" customWidth="1"/>
    <col min="2" max="2" width="11.140625" style="83" customWidth="1"/>
    <col min="3" max="3" width="11.57421875" style="93" customWidth="1"/>
    <col min="4" max="4" width="43.00390625" style="83" customWidth="1"/>
    <col min="5" max="5" width="14.00390625" style="82" customWidth="1"/>
    <col min="6" max="6" width="10.28125" style="82" bestFit="1" customWidth="1"/>
    <col min="7" max="16384" width="9.140625" style="83" customWidth="1"/>
  </cols>
  <sheetData>
    <row r="1" spans="1:6" ht="23.25">
      <c r="A1" s="230" t="s">
        <v>717</v>
      </c>
      <c r="B1" s="230"/>
      <c r="C1" s="230"/>
      <c r="D1" s="230"/>
      <c r="E1" s="230"/>
      <c r="F1" s="230"/>
    </row>
    <row r="2" spans="1:6" ht="23.25">
      <c r="A2" s="230" t="s">
        <v>211</v>
      </c>
      <c r="B2" s="230"/>
      <c r="C2" s="230"/>
      <c r="D2" s="230"/>
      <c r="E2" s="230"/>
      <c r="F2" s="230"/>
    </row>
    <row r="3" spans="1:6" ht="23.25">
      <c r="A3" s="233" t="s">
        <v>185</v>
      </c>
      <c r="B3" s="233"/>
      <c r="C3" s="233"/>
      <c r="D3" s="233"/>
      <c r="E3" s="233"/>
      <c r="F3" s="233"/>
    </row>
    <row r="4" spans="1:6" ht="23.25">
      <c r="A4" s="84" t="s">
        <v>82</v>
      </c>
      <c r="B4" s="84" t="s">
        <v>83</v>
      </c>
      <c r="C4" s="85" t="s">
        <v>84</v>
      </c>
      <c r="D4" s="84" t="s">
        <v>85</v>
      </c>
      <c r="E4" s="86" t="s">
        <v>86</v>
      </c>
      <c r="F4" s="86" t="s">
        <v>87</v>
      </c>
    </row>
    <row r="5" spans="1:6" ht="23.25">
      <c r="A5" s="87">
        <v>1</v>
      </c>
      <c r="B5" s="88">
        <v>16233</v>
      </c>
      <c r="C5" s="89" t="s">
        <v>88</v>
      </c>
      <c r="D5" s="87" t="s">
        <v>236</v>
      </c>
      <c r="E5" s="90">
        <v>47300</v>
      </c>
      <c r="F5" s="90">
        <v>238</v>
      </c>
    </row>
    <row r="6" spans="1:6" ht="23.25">
      <c r="A6" s="87">
        <v>2</v>
      </c>
      <c r="B6" s="88">
        <v>16233</v>
      </c>
      <c r="C6" s="89" t="s">
        <v>89</v>
      </c>
      <c r="D6" s="87" t="s">
        <v>90</v>
      </c>
      <c r="E6" s="90">
        <v>100000</v>
      </c>
      <c r="F6" s="90">
        <v>250</v>
      </c>
    </row>
    <row r="7" spans="1:6" ht="23.25">
      <c r="A7" s="87">
        <v>3</v>
      </c>
      <c r="B7" s="88">
        <v>17025</v>
      </c>
      <c r="C7" s="89" t="s">
        <v>91</v>
      </c>
      <c r="D7" s="87" t="s">
        <v>92</v>
      </c>
      <c r="E7" s="90">
        <v>40000</v>
      </c>
      <c r="F7" s="90">
        <v>338</v>
      </c>
    </row>
    <row r="8" spans="1:10" ht="23.25">
      <c r="A8" s="87">
        <v>4</v>
      </c>
      <c r="B8" s="88">
        <v>17025</v>
      </c>
      <c r="C8" s="89" t="s">
        <v>93</v>
      </c>
      <c r="D8" s="87" t="s">
        <v>94</v>
      </c>
      <c r="E8" s="90">
        <v>40000</v>
      </c>
      <c r="F8" s="90">
        <v>163</v>
      </c>
      <c r="J8" s="83" t="s">
        <v>188</v>
      </c>
    </row>
    <row r="9" spans="1:6" ht="23.25">
      <c r="A9" s="87">
        <v>5</v>
      </c>
      <c r="B9" s="88">
        <v>17165</v>
      </c>
      <c r="C9" s="89" t="s">
        <v>95</v>
      </c>
      <c r="D9" s="87" t="s">
        <v>96</v>
      </c>
      <c r="E9" s="90">
        <v>60000</v>
      </c>
      <c r="F9" s="90">
        <v>5250</v>
      </c>
    </row>
    <row r="10" spans="1:6" ht="23.25">
      <c r="A10" s="87">
        <v>6</v>
      </c>
      <c r="B10" s="88">
        <v>17430</v>
      </c>
      <c r="C10" s="89" t="s">
        <v>97</v>
      </c>
      <c r="D10" s="87" t="s">
        <v>98</v>
      </c>
      <c r="E10" s="90">
        <v>30000</v>
      </c>
      <c r="F10" s="90">
        <v>375</v>
      </c>
    </row>
    <row r="11" spans="1:6" ht="23.25">
      <c r="A11" s="87">
        <v>7</v>
      </c>
      <c r="B11" s="88">
        <v>17430</v>
      </c>
      <c r="C11" s="89" t="s">
        <v>99</v>
      </c>
      <c r="D11" s="87" t="s">
        <v>100</v>
      </c>
      <c r="E11" s="90">
        <v>30000</v>
      </c>
      <c r="F11" s="90">
        <v>188</v>
      </c>
    </row>
    <row r="12" spans="1:6" ht="23.25">
      <c r="A12" s="87">
        <v>8</v>
      </c>
      <c r="B12" s="88">
        <v>17430</v>
      </c>
      <c r="C12" s="89" t="s">
        <v>101</v>
      </c>
      <c r="D12" s="87" t="s">
        <v>102</v>
      </c>
      <c r="E12" s="90">
        <v>20000</v>
      </c>
      <c r="F12" s="90">
        <v>250</v>
      </c>
    </row>
    <row r="13" spans="1:6" ht="23.25">
      <c r="A13" s="87">
        <v>9</v>
      </c>
      <c r="B13" s="88">
        <v>17508</v>
      </c>
      <c r="C13" s="89" t="s">
        <v>103</v>
      </c>
      <c r="D13" s="87" t="s">
        <v>104</v>
      </c>
      <c r="E13" s="90">
        <v>14000</v>
      </c>
      <c r="F13" s="90">
        <v>88</v>
      </c>
    </row>
    <row r="14" spans="1:6" ht="23.25">
      <c r="A14" s="87">
        <v>10</v>
      </c>
      <c r="B14" s="88">
        <v>17701</v>
      </c>
      <c r="C14" s="89" t="s">
        <v>105</v>
      </c>
      <c r="D14" s="87" t="s">
        <v>106</v>
      </c>
      <c r="E14" s="90">
        <v>23000</v>
      </c>
      <c r="F14" s="90">
        <v>288</v>
      </c>
    </row>
    <row r="15" spans="1:6" ht="23.25">
      <c r="A15" s="87">
        <v>11</v>
      </c>
      <c r="B15" s="88">
        <v>17760</v>
      </c>
      <c r="C15" s="89" t="s">
        <v>107</v>
      </c>
      <c r="D15" s="87" t="s">
        <v>108</v>
      </c>
      <c r="E15" s="90">
        <v>30000</v>
      </c>
      <c r="F15" s="90">
        <f>1125+430+589+362</f>
        <v>2506</v>
      </c>
    </row>
    <row r="16" spans="1:6" ht="23.25">
      <c r="A16" s="87">
        <v>12</v>
      </c>
      <c r="B16" s="88">
        <v>17931</v>
      </c>
      <c r="C16" s="89" t="s">
        <v>109</v>
      </c>
      <c r="D16" s="87" t="s">
        <v>110</v>
      </c>
      <c r="E16" s="90">
        <v>40000</v>
      </c>
      <c r="F16" s="90">
        <f>1858+430+589+362</f>
        <v>3239</v>
      </c>
    </row>
    <row r="17" spans="1:6" ht="23.25">
      <c r="A17" s="87">
        <v>13</v>
      </c>
      <c r="B17" s="88">
        <v>18079</v>
      </c>
      <c r="C17" s="89" t="s">
        <v>111</v>
      </c>
      <c r="D17" s="87" t="s">
        <v>112</v>
      </c>
      <c r="E17" s="90">
        <v>15000</v>
      </c>
      <c r="F17" s="90">
        <v>750</v>
      </c>
    </row>
    <row r="18" spans="1:6" ht="23.25">
      <c r="A18" s="87">
        <v>14</v>
      </c>
      <c r="B18" s="88">
        <v>18083</v>
      </c>
      <c r="C18" s="89" t="s">
        <v>113</v>
      </c>
      <c r="D18" s="87" t="s">
        <v>90</v>
      </c>
      <c r="E18" s="90">
        <v>10000</v>
      </c>
      <c r="F18" s="90">
        <v>125</v>
      </c>
    </row>
    <row r="19" spans="1:6" ht="23.25">
      <c r="A19" s="87">
        <v>15</v>
      </c>
      <c r="B19" s="88">
        <v>18219</v>
      </c>
      <c r="C19" s="89" t="s">
        <v>114</v>
      </c>
      <c r="D19" s="87" t="s">
        <v>115</v>
      </c>
      <c r="E19" s="90">
        <v>25000</v>
      </c>
      <c r="F19" s="90">
        <v>313</v>
      </c>
    </row>
    <row r="20" spans="1:6" ht="23.25">
      <c r="A20" s="87">
        <v>16</v>
      </c>
      <c r="B20" s="88">
        <v>18259</v>
      </c>
      <c r="C20" s="89" t="s">
        <v>116</v>
      </c>
      <c r="D20" s="87" t="s">
        <v>104</v>
      </c>
      <c r="E20" s="90">
        <v>7000</v>
      </c>
      <c r="F20" s="90">
        <v>88</v>
      </c>
    </row>
    <row r="21" spans="1:6" ht="23.25">
      <c r="A21" s="87">
        <v>17</v>
      </c>
      <c r="B21" s="88">
        <v>18498</v>
      </c>
      <c r="C21" s="89" t="s">
        <v>117</v>
      </c>
      <c r="D21" s="87" t="s">
        <v>118</v>
      </c>
      <c r="E21" s="90">
        <v>13000</v>
      </c>
      <c r="F21" s="90">
        <v>82</v>
      </c>
    </row>
    <row r="22" spans="1:6" ht="23.25">
      <c r="A22" s="87">
        <v>18</v>
      </c>
      <c r="B22" s="88">
        <v>18499</v>
      </c>
      <c r="C22" s="89" t="s">
        <v>119</v>
      </c>
      <c r="D22" s="87" t="s">
        <v>100</v>
      </c>
      <c r="E22" s="90">
        <v>14000</v>
      </c>
      <c r="F22" s="90">
        <v>175</v>
      </c>
    </row>
    <row r="23" spans="1:6" ht="23.25">
      <c r="A23" s="87">
        <v>19</v>
      </c>
      <c r="B23" s="88">
        <v>237770</v>
      </c>
      <c r="C23" s="89" t="s">
        <v>120</v>
      </c>
      <c r="D23" s="87" t="s">
        <v>121</v>
      </c>
      <c r="E23" s="90">
        <v>25000</v>
      </c>
      <c r="F23" s="90">
        <v>3738</v>
      </c>
    </row>
    <row r="24" spans="1:6" ht="23.25">
      <c r="A24" s="87">
        <v>20</v>
      </c>
      <c r="B24" s="88">
        <v>18820</v>
      </c>
      <c r="C24" s="89" t="s">
        <v>122</v>
      </c>
      <c r="D24" s="87" t="s">
        <v>102</v>
      </c>
      <c r="E24" s="90">
        <v>9000</v>
      </c>
      <c r="F24" s="90">
        <v>113</v>
      </c>
    </row>
    <row r="25" spans="1:6" ht="23.25">
      <c r="A25" s="87">
        <v>21</v>
      </c>
      <c r="B25" s="88">
        <v>18820</v>
      </c>
      <c r="C25" s="89" t="s">
        <v>123</v>
      </c>
      <c r="D25" s="87" t="s">
        <v>124</v>
      </c>
      <c r="E25" s="90">
        <v>26000</v>
      </c>
      <c r="F25" s="90">
        <v>163</v>
      </c>
    </row>
    <row r="26" spans="1:6" ht="23.25">
      <c r="A26" s="87">
        <v>22</v>
      </c>
      <c r="B26" s="88">
        <v>18825</v>
      </c>
      <c r="C26" s="89" t="s">
        <v>125</v>
      </c>
      <c r="D26" s="87" t="s">
        <v>102</v>
      </c>
      <c r="E26" s="90">
        <v>15000</v>
      </c>
      <c r="F26" s="90">
        <v>188</v>
      </c>
    </row>
    <row r="27" spans="1:6" ht="23.25">
      <c r="A27" s="87">
        <v>23</v>
      </c>
      <c r="B27" s="88">
        <v>18910</v>
      </c>
      <c r="C27" s="89" t="s">
        <v>126</v>
      </c>
      <c r="D27" s="87" t="s">
        <v>127</v>
      </c>
      <c r="E27" s="90">
        <v>39000</v>
      </c>
      <c r="F27" s="90">
        <v>1219</v>
      </c>
    </row>
    <row r="28" spans="1:6" ht="23.25">
      <c r="A28" s="87">
        <v>24</v>
      </c>
      <c r="B28" s="88">
        <v>18974</v>
      </c>
      <c r="C28" s="89" t="s">
        <v>128</v>
      </c>
      <c r="D28" s="87" t="s">
        <v>129</v>
      </c>
      <c r="E28" s="90">
        <v>25000</v>
      </c>
      <c r="F28" s="90">
        <v>313</v>
      </c>
    </row>
    <row r="29" spans="1:6" ht="23.25">
      <c r="A29" s="87">
        <v>25</v>
      </c>
      <c r="B29" s="88">
        <v>19192</v>
      </c>
      <c r="C29" s="89" t="s">
        <v>130</v>
      </c>
      <c r="D29" s="87" t="s">
        <v>131</v>
      </c>
      <c r="E29" s="90">
        <v>16000</v>
      </c>
      <c r="F29" s="90">
        <v>200</v>
      </c>
    </row>
    <row r="30" spans="1:6" ht="23.25">
      <c r="A30" s="87">
        <v>26</v>
      </c>
      <c r="B30" s="88">
        <v>19202</v>
      </c>
      <c r="C30" s="89" t="s">
        <v>132</v>
      </c>
      <c r="D30" s="87" t="s">
        <v>133</v>
      </c>
      <c r="E30" s="90">
        <v>26000</v>
      </c>
      <c r="F30" s="90">
        <v>325</v>
      </c>
    </row>
    <row r="31" spans="1:6" ht="23.25">
      <c r="A31" s="87">
        <v>27</v>
      </c>
      <c r="B31" s="91">
        <v>19225</v>
      </c>
      <c r="C31" s="92" t="s">
        <v>134</v>
      </c>
      <c r="D31" s="87" t="s">
        <v>124</v>
      </c>
      <c r="E31" s="90">
        <v>15000</v>
      </c>
      <c r="F31" s="90">
        <v>188</v>
      </c>
    </row>
    <row r="33" spans="1:6" ht="22.5" customHeight="1">
      <c r="A33" s="84" t="s">
        <v>82</v>
      </c>
      <c r="B33" s="84" t="s">
        <v>83</v>
      </c>
      <c r="C33" s="85" t="s">
        <v>84</v>
      </c>
      <c r="D33" s="84" t="s">
        <v>85</v>
      </c>
      <c r="E33" s="86" t="s">
        <v>86</v>
      </c>
      <c r="F33" s="86" t="s">
        <v>87</v>
      </c>
    </row>
    <row r="34" spans="1:6" ht="22.5" customHeight="1">
      <c r="A34" s="87">
        <v>28</v>
      </c>
      <c r="B34" s="88">
        <v>19283</v>
      </c>
      <c r="C34" s="89" t="s">
        <v>135</v>
      </c>
      <c r="D34" s="87" t="s">
        <v>136</v>
      </c>
      <c r="E34" s="90">
        <v>16600</v>
      </c>
      <c r="F34" s="90">
        <v>208</v>
      </c>
    </row>
    <row r="35" spans="1:6" ht="22.5" customHeight="1">
      <c r="A35" s="87">
        <v>29</v>
      </c>
      <c r="B35" s="88">
        <v>19288</v>
      </c>
      <c r="C35" s="89" t="s">
        <v>137</v>
      </c>
      <c r="D35" s="87" t="s">
        <v>138</v>
      </c>
      <c r="E35" s="90">
        <v>9000</v>
      </c>
      <c r="F35" s="90">
        <v>225</v>
      </c>
    </row>
    <row r="36" spans="1:6" ht="22.5" customHeight="1">
      <c r="A36" s="87">
        <v>30</v>
      </c>
      <c r="B36" s="88">
        <v>19400</v>
      </c>
      <c r="C36" s="89" t="s">
        <v>139</v>
      </c>
      <c r="D36" s="87" t="s">
        <v>140</v>
      </c>
      <c r="E36" s="90">
        <v>25000</v>
      </c>
      <c r="F36" s="90">
        <v>1250</v>
      </c>
    </row>
    <row r="37" spans="1:6" ht="22.5" customHeight="1">
      <c r="A37" s="87">
        <v>31</v>
      </c>
      <c r="B37" s="88">
        <v>19429</v>
      </c>
      <c r="C37" s="89" t="s">
        <v>141</v>
      </c>
      <c r="D37" s="87" t="s">
        <v>142</v>
      </c>
      <c r="E37" s="90">
        <v>30000</v>
      </c>
      <c r="F37" s="90">
        <v>375</v>
      </c>
    </row>
    <row r="38" spans="1:6" ht="22.5" customHeight="1">
      <c r="A38" s="87">
        <v>32</v>
      </c>
      <c r="B38" s="88">
        <v>19653</v>
      </c>
      <c r="C38" s="89" t="s">
        <v>143</v>
      </c>
      <c r="D38" s="87" t="s">
        <v>144</v>
      </c>
      <c r="E38" s="90">
        <v>50000</v>
      </c>
      <c r="F38" s="90">
        <v>313</v>
      </c>
    </row>
    <row r="39" spans="1:6" ht="22.5" customHeight="1">
      <c r="A39" s="87">
        <v>33</v>
      </c>
      <c r="B39" s="88">
        <v>19659</v>
      </c>
      <c r="C39" s="89" t="s">
        <v>145</v>
      </c>
      <c r="D39" s="87" t="s">
        <v>146</v>
      </c>
      <c r="E39" s="90">
        <v>13000</v>
      </c>
      <c r="F39" s="90">
        <v>82</v>
      </c>
    </row>
    <row r="40" spans="1:6" ht="22.5" customHeight="1">
      <c r="A40" s="87">
        <v>34</v>
      </c>
      <c r="B40" s="88">
        <v>19661</v>
      </c>
      <c r="C40" s="89" t="s">
        <v>147</v>
      </c>
      <c r="D40" s="87" t="s">
        <v>136</v>
      </c>
      <c r="E40" s="90">
        <v>16600</v>
      </c>
      <c r="F40" s="90">
        <v>104</v>
      </c>
    </row>
    <row r="41" spans="1:6" ht="22.5" customHeight="1">
      <c r="A41" s="87">
        <v>35</v>
      </c>
      <c r="B41" s="88">
        <v>19752</v>
      </c>
      <c r="C41" s="89" t="s">
        <v>148</v>
      </c>
      <c r="D41" s="87" t="s">
        <v>149</v>
      </c>
      <c r="E41" s="90">
        <v>20000</v>
      </c>
      <c r="F41" s="90">
        <v>125</v>
      </c>
    </row>
    <row r="42" spans="1:6" ht="22.5" customHeight="1">
      <c r="A42" s="87">
        <v>36</v>
      </c>
      <c r="B42" s="88">
        <v>19787</v>
      </c>
      <c r="C42" s="89" t="s">
        <v>150</v>
      </c>
      <c r="D42" s="87" t="s">
        <v>127</v>
      </c>
      <c r="E42" s="90">
        <v>39000</v>
      </c>
      <c r="F42" s="90">
        <v>488</v>
      </c>
    </row>
    <row r="43" spans="1:6" ht="22.5" customHeight="1">
      <c r="A43" s="87">
        <v>37</v>
      </c>
      <c r="B43" s="88">
        <v>19976</v>
      </c>
      <c r="C43" s="89" t="s">
        <v>151</v>
      </c>
      <c r="D43" s="87" t="s">
        <v>131</v>
      </c>
      <c r="E43" s="90">
        <v>40000</v>
      </c>
      <c r="F43" s="90">
        <v>250</v>
      </c>
    </row>
    <row r="44" spans="1:6" ht="22.5" customHeight="1">
      <c r="A44" s="87">
        <v>38</v>
      </c>
      <c r="B44" s="88">
        <v>239178</v>
      </c>
      <c r="C44" s="89" t="s">
        <v>152</v>
      </c>
      <c r="D44" s="87" t="s">
        <v>153</v>
      </c>
      <c r="E44" s="90">
        <v>13000</v>
      </c>
      <c r="F44" s="90">
        <v>82</v>
      </c>
    </row>
    <row r="45" spans="1:6" ht="22.5" customHeight="1">
      <c r="A45" s="87">
        <v>39</v>
      </c>
      <c r="B45" s="88">
        <v>239179</v>
      </c>
      <c r="C45" s="89" t="s">
        <v>154</v>
      </c>
      <c r="D45" s="87" t="s">
        <v>155</v>
      </c>
      <c r="E45" s="90">
        <v>50000</v>
      </c>
      <c r="F45" s="90">
        <v>625</v>
      </c>
    </row>
    <row r="46" spans="1:6" ht="22.5" customHeight="1">
      <c r="A46" s="87">
        <v>40</v>
      </c>
      <c r="B46" s="88">
        <v>239185</v>
      </c>
      <c r="C46" s="89" t="s">
        <v>156</v>
      </c>
      <c r="D46" s="87" t="s">
        <v>157</v>
      </c>
      <c r="E46" s="90">
        <v>16600</v>
      </c>
      <c r="F46" s="90">
        <v>104</v>
      </c>
    </row>
    <row r="47" spans="1:6" ht="22.5" customHeight="1">
      <c r="A47" s="87">
        <v>41</v>
      </c>
      <c r="B47" s="88">
        <v>239189</v>
      </c>
      <c r="C47" s="89" t="s">
        <v>158</v>
      </c>
      <c r="D47" s="87" t="s">
        <v>159</v>
      </c>
      <c r="E47" s="90">
        <v>15000</v>
      </c>
      <c r="F47" s="90">
        <v>282</v>
      </c>
    </row>
    <row r="48" spans="1:6" ht="22.5" customHeight="1">
      <c r="A48" s="87">
        <v>42</v>
      </c>
      <c r="B48" s="88">
        <v>239206</v>
      </c>
      <c r="C48" s="89" t="s">
        <v>160</v>
      </c>
      <c r="D48" s="87" t="s">
        <v>161</v>
      </c>
      <c r="E48" s="90">
        <v>60000</v>
      </c>
      <c r="F48" s="90">
        <v>375</v>
      </c>
    </row>
    <row r="49" spans="1:6" ht="22.5" customHeight="1">
      <c r="A49" s="87">
        <v>43</v>
      </c>
      <c r="B49" s="88">
        <v>239308</v>
      </c>
      <c r="C49" s="89" t="s">
        <v>162</v>
      </c>
      <c r="D49" s="87" t="s">
        <v>163</v>
      </c>
      <c r="E49" s="90">
        <v>20000</v>
      </c>
      <c r="F49" s="90">
        <v>125</v>
      </c>
    </row>
    <row r="50" spans="1:6" ht="22.5" customHeight="1">
      <c r="A50" s="87">
        <v>44</v>
      </c>
      <c r="B50" s="88">
        <v>239349</v>
      </c>
      <c r="C50" s="89" t="s">
        <v>164</v>
      </c>
      <c r="D50" s="87" t="s">
        <v>165</v>
      </c>
      <c r="E50" s="90">
        <v>39000</v>
      </c>
      <c r="F50" s="90">
        <v>244</v>
      </c>
    </row>
    <row r="51" spans="1:6" ht="22.5" customHeight="1">
      <c r="A51" s="87">
        <v>45</v>
      </c>
      <c r="B51" s="88">
        <v>20366</v>
      </c>
      <c r="C51" s="89" t="s">
        <v>190</v>
      </c>
      <c r="D51" s="87" t="s">
        <v>191</v>
      </c>
      <c r="E51" s="90">
        <v>26000</v>
      </c>
      <c r="F51" s="90">
        <v>163</v>
      </c>
    </row>
    <row r="52" spans="1:6" ht="22.5" customHeight="1">
      <c r="A52" s="87">
        <v>46</v>
      </c>
      <c r="B52" s="88">
        <v>20436</v>
      </c>
      <c r="C52" s="89" t="s">
        <v>214</v>
      </c>
      <c r="D52" s="87" t="s">
        <v>215</v>
      </c>
      <c r="E52" s="90">
        <v>60000</v>
      </c>
      <c r="F52" s="90">
        <v>375</v>
      </c>
    </row>
    <row r="53" spans="1:6" ht="22.5" customHeight="1">
      <c r="A53" s="87">
        <v>47</v>
      </c>
      <c r="B53" s="88">
        <v>20386</v>
      </c>
      <c r="C53" s="89" t="s">
        <v>216</v>
      </c>
      <c r="D53" s="87" t="s">
        <v>217</v>
      </c>
      <c r="E53" s="90">
        <v>40000</v>
      </c>
      <c r="F53" s="90">
        <v>1000</v>
      </c>
    </row>
    <row r="54" spans="1:6" ht="22.5" customHeight="1">
      <c r="A54" s="87">
        <v>48</v>
      </c>
      <c r="B54" s="88">
        <v>20582</v>
      </c>
      <c r="C54" s="89" t="s">
        <v>218</v>
      </c>
      <c r="D54" s="87" t="s">
        <v>219</v>
      </c>
      <c r="E54" s="90">
        <v>39000</v>
      </c>
      <c r="F54" s="90">
        <v>488</v>
      </c>
    </row>
    <row r="55" spans="1:6" ht="22.5" customHeight="1">
      <c r="A55" s="87">
        <v>49</v>
      </c>
      <c r="B55" s="88">
        <v>20913</v>
      </c>
      <c r="C55" s="89" t="s">
        <v>220</v>
      </c>
      <c r="D55" s="87" t="s">
        <v>163</v>
      </c>
      <c r="E55" s="90">
        <v>20000</v>
      </c>
      <c r="F55" s="90">
        <v>625</v>
      </c>
    </row>
    <row r="56" spans="1:6" ht="22.5" customHeight="1">
      <c r="A56" s="87">
        <v>50</v>
      </c>
      <c r="B56" s="88">
        <v>20681</v>
      </c>
      <c r="C56" s="89" t="s">
        <v>221</v>
      </c>
      <c r="D56" s="87" t="s">
        <v>212</v>
      </c>
      <c r="E56" s="90">
        <v>40000</v>
      </c>
      <c r="F56" s="90">
        <v>250</v>
      </c>
    </row>
    <row r="57" spans="1:6" ht="22.5" customHeight="1">
      <c r="A57" s="87">
        <v>51</v>
      </c>
      <c r="B57" s="88">
        <v>20766</v>
      </c>
      <c r="C57" s="89" t="s">
        <v>213</v>
      </c>
      <c r="D57" s="87" t="s">
        <v>234</v>
      </c>
      <c r="E57" s="90">
        <v>15000</v>
      </c>
      <c r="F57" s="90">
        <v>188</v>
      </c>
    </row>
    <row r="58" spans="1:6" ht="22.5" customHeight="1">
      <c r="A58" s="87">
        <v>52</v>
      </c>
      <c r="B58" s="88">
        <v>21499</v>
      </c>
      <c r="C58" s="89" t="s">
        <v>531</v>
      </c>
      <c r="D58" s="87" t="s">
        <v>532</v>
      </c>
      <c r="E58" s="90">
        <v>26000</v>
      </c>
      <c r="F58" s="90">
        <v>163</v>
      </c>
    </row>
    <row r="59" spans="1:6" ht="22.5" customHeight="1">
      <c r="A59" s="87">
        <v>53</v>
      </c>
      <c r="B59" s="88">
        <v>21499</v>
      </c>
      <c r="C59" s="89" t="s">
        <v>533</v>
      </c>
      <c r="D59" s="87" t="s">
        <v>534</v>
      </c>
      <c r="E59" s="90">
        <v>24000</v>
      </c>
      <c r="F59" s="90">
        <v>150</v>
      </c>
    </row>
    <row r="60" spans="1:6" ht="22.5" customHeight="1">
      <c r="A60" s="87">
        <v>54</v>
      </c>
      <c r="B60" s="88">
        <v>21833</v>
      </c>
      <c r="C60" s="89" t="s">
        <v>535</v>
      </c>
      <c r="D60" s="87" t="s">
        <v>536</v>
      </c>
      <c r="E60" s="90">
        <v>30000</v>
      </c>
      <c r="F60" s="90">
        <v>188</v>
      </c>
    </row>
    <row r="61" spans="1:6" ht="22.5" customHeight="1">
      <c r="A61" s="87">
        <v>55</v>
      </c>
      <c r="B61" s="88">
        <v>21509</v>
      </c>
      <c r="C61" s="89" t="s">
        <v>537</v>
      </c>
      <c r="D61" s="87" t="s">
        <v>212</v>
      </c>
      <c r="E61" s="90">
        <v>40000</v>
      </c>
      <c r="F61" s="90">
        <v>250</v>
      </c>
    </row>
    <row r="62" spans="1:6" ht="22.5" customHeight="1">
      <c r="A62" s="87">
        <v>56</v>
      </c>
      <c r="B62" s="88">
        <v>20871</v>
      </c>
      <c r="C62" s="89" t="s">
        <v>538</v>
      </c>
      <c r="D62" s="87" t="s">
        <v>217</v>
      </c>
      <c r="E62" s="90">
        <v>40000</v>
      </c>
      <c r="F62" s="90">
        <v>6000</v>
      </c>
    </row>
    <row r="63" spans="1:6" ht="22.5" customHeight="1">
      <c r="A63" s="87">
        <v>57</v>
      </c>
      <c r="B63" s="91">
        <v>21001</v>
      </c>
      <c r="C63" s="89" t="s">
        <v>539</v>
      </c>
      <c r="D63" s="87" t="s">
        <v>219</v>
      </c>
      <c r="E63" s="90">
        <v>39000</v>
      </c>
      <c r="F63" s="90">
        <v>4877</v>
      </c>
    </row>
    <row r="64" spans="1:6" ht="22.5" customHeight="1">
      <c r="A64" s="87">
        <v>58</v>
      </c>
      <c r="B64" s="88">
        <v>21541</v>
      </c>
      <c r="C64" s="89" t="s">
        <v>540</v>
      </c>
      <c r="D64" s="87" t="s">
        <v>541</v>
      </c>
      <c r="E64" s="90">
        <v>26000</v>
      </c>
      <c r="F64" s="90">
        <v>326</v>
      </c>
    </row>
    <row r="65" spans="1:6" ht="22.5" customHeight="1">
      <c r="A65" s="84" t="s">
        <v>82</v>
      </c>
      <c r="B65" s="84" t="s">
        <v>83</v>
      </c>
      <c r="C65" s="85" t="s">
        <v>84</v>
      </c>
      <c r="D65" s="84" t="s">
        <v>85</v>
      </c>
      <c r="E65" s="86" t="s">
        <v>86</v>
      </c>
      <c r="F65" s="86" t="s">
        <v>87</v>
      </c>
    </row>
    <row r="66" spans="1:6" ht="22.5" customHeight="1">
      <c r="A66" s="87">
        <v>59</v>
      </c>
      <c r="B66" s="91">
        <v>21541</v>
      </c>
      <c r="C66" s="89" t="s">
        <v>542</v>
      </c>
      <c r="D66" s="87" t="s">
        <v>534</v>
      </c>
      <c r="E66" s="90">
        <v>24000</v>
      </c>
      <c r="F66" s="90">
        <v>300</v>
      </c>
    </row>
    <row r="67" spans="1:6" ht="22.5" customHeight="1">
      <c r="A67" s="87">
        <v>60</v>
      </c>
      <c r="B67" s="91">
        <v>21549</v>
      </c>
      <c r="C67" s="89" t="s">
        <v>543</v>
      </c>
      <c r="D67" s="87" t="s">
        <v>155</v>
      </c>
      <c r="E67" s="90">
        <v>50000</v>
      </c>
      <c r="F67" s="90">
        <v>625</v>
      </c>
    </row>
    <row r="68" spans="1:6" ht="22.5" customHeight="1">
      <c r="A68" s="87">
        <v>61</v>
      </c>
      <c r="B68" s="91">
        <v>21541</v>
      </c>
      <c r="C68" s="89" t="s">
        <v>544</v>
      </c>
      <c r="D68" s="87" t="s">
        <v>545</v>
      </c>
      <c r="E68" s="90">
        <v>76000</v>
      </c>
      <c r="F68" s="90">
        <v>950</v>
      </c>
    </row>
    <row r="69" spans="1:6" ht="22.5" customHeight="1">
      <c r="A69" s="87">
        <v>62</v>
      </c>
      <c r="B69" s="91">
        <v>17931</v>
      </c>
      <c r="C69" s="89" t="s">
        <v>109</v>
      </c>
      <c r="D69" s="87" t="s">
        <v>546</v>
      </c>
      <c r="E69" s="90">
        <v>40000</v>
      </c>
      <c r="F69" s="90">
        <v>250</v>
      </c>
    </row>
    <row r="70" spans="1:6" ht="22.5" customHeight="1">
      <c r="A70" s="87">
        <v>63</v>
      </c>
      <c r="B70" s="91">
        <v>18624</v>
      </c>
      <c r="C70" s="89" t="s">
        <v>120</v>
      </c>
      <c r="D70" s="161" t="s">
        <v>547</v>
      </c>
      <c r="E70" s="90">
        <v>25000</v>
      </c>
      <c r="F70" s="90">
        <v>250</v>
      </c>
    </row>
    <row r="71" spans="1:6" ht="22.5" customHeight="1">
      <c r="A71" s="87">
        <v>64</v>
      </c>
      <c r="B71" s="91">
        <v>21541</v>
      </c>
      <c r="C71" s="89" t="s">
        <v>548</v>
      </c>
      <c r="D71" s="87" t="s">
        <v>549</v>
      </c>
      <c r="E71" s="90">
        <v>40000</v>
      </c>
      <c r="F71" s="90">
        <v>1500</v>
      </c>
    </row>
    <row r="72" spans="1:6" ht="22.5" customHeight="1">
      <c r="A72" s="87">
        <v>65</v>
      </c>
      <c r="B72" s="91">
        <v>22167</v>
      </c>
      <c r="C72" s="89" t="s">
        <v>550</v>
      </c>
      <c r="D72" s="87" t="s">
        <v>551</v>
      </c>
      <c r="E72" s="90">
        <v>40000</v>
      </c>
      <c r="F72" s="90">
        <v>250</v>
      </c>
    </row>
    <row r="73" spans="1:6" ht="22.5" customHeight="1">
      <c r="A73" s="87">
        <v>66</v>
      </c>
      <c r="B73" s="91">
        <v>22303</v>
      </c>
      <c r="C73" s="89" t="s">
        <v>529</v>
      </c>
      <c r="D73" s="87" t="s">
        <v>615</v>
      </c>
      <c r="E73" s="90">
        <v>60000</v>
      </c>
      <c r="F73" s="90">
        <v>375</v>
      </c>
    </row>
    <row r="74" spans="1:6" ht="22.5" customHeight="1">
      <c r="A74" s="87">
        <v>67</v>
      </c>
      <c r="B74" s="91">
        <v>22307</v>
      </c>
      <c r="C74" s="89" t="s">
        <v>522</v>
      </c>
      <c r="D74" s="87" t="s">
        <v>536</v>
      </c>
      <c r="E74" s="90">
        <v>21000</v>
      </c>
      <c r="F74" s="90">
        <v>394</v>
      </c>
    </row>
    <row r="75" spans="1:6" ht="22.5" customHeight="1">
      <c r="A75" s="87">
        <v>68</v>
      </c>
      <c r="B75" s="91">
        <v>22328</v>
      </c>
      <c r="C75" s="89" t="s">
        <v>521</v>
      </c>
      <c r="D75" s="87" t="s">
        <v>634</v>
      </c>
      <c r="E75" s="90">
        <v>16800</v>
      </c>
      <c r="F75" s="90">
        <v>315</v>
      </c>
    </row>
    <row r="76" spans="1:6" ht="22.5" customHeight="1">
      <c r="A76" s="87">
        <v>70</v>
      </c>
      <c r="B76" s="91">
        <v>22313</v>
      </c>
      <c r="C76" s="89" t="s">
        <v>109</v>
      </c>
      <c r="D76" s="87" t="s">
        <v>110</v>
      </c>
      <c r="E76" s="90">
        <v>13780</v>
      </c>
      <c r="F76" s="90">
        <v>500</v>
      </c>
    </row>
    <row r="77" spans="1:6" ht="22.5" customHeight="1">
      <c r="A77" s="87">
        <v>71</v>
      </c>
      <c r="B77" s="91">
        <v>22313</v>
      </c>
      <c r="C77" s="89" t="s">
        <v>120</v>
      </c>
      <c r="D77" s="87" t="s">
        <v>121</v>
      </c>
      <c r="E77" s="90">
        <v>8780</v>
      </c>
      <c r="F77" s="90">
        <v>500</v>
      </c>
    </row>
    <row r="78" spans="1:6" ht="22.5" customHeight="1">
      <c r="A78" s="87">
        <v>72</v>
      </c>
      <c r="B78" s="91">
        <v>22341</v>
      </c>
      <c r="C78" s="89" t="s">
        <v>109</v>
      </c>
      <c r="D78" s="87" t="s">
        <v>110</v>
      </c>
      <c r="E78" s="90">
        <v>13780</v>
      </c>
      <c r="F78" s="90">
        <v>500</v>
      </c>
    </row>
    <row r="79" spans="1:6" ht="22.5" customHeight="1">
      <c r="A79" s="87">
        <v>73</v>
      </c>
      <c r="B79" s="91">
        <v>22341</v>
      </c>
      <c r="C79" s="89" t="s">
        <v>120</v>
      </c>
      <c r="D79" s="87" t="s">
        <v>121</v>
      </c>
      <c r="E79" s="90">
        <v>8780</v>
      </c>
      <c r="F79" s="90">
        <v>500</v>
      </c>
    </row>
    <row r="80" spans="1:6" ht="22.5" customHeight="1">
      <c r="A80" s="87"/>
      <c r="B80" s="88"/>
      <c r="C80" s="89"/>
      <c r="D80" s="87"/>
      <c r="E80" s="90"/>
      <c r="F80" s="90"/>
    </row>
    <row r="81" spans="1:6" ht="22.5" customHeight="1">
      <c r="A81" s="87"/>
      <c r="B81" s="88"/>
      <c r="C81" s="89"/>
      <c r="D81" s="87"/>
      <c r="E81" s="90"/>
      <c r="F81" s="90"/>
    </row>
    <row r="82" spans="1:6" ht="22.5" customHeight="1" thickBot="1">
      <c r="A82" s="234" t="s">
        <v>13</v>
      </c>
      <c r="B82" s="235"/>
      <c r="C82" s="235"/>
      <c r="D82" s="236"/>
      <c r="E82" s="94">
        <f>SUM(E5:E77)</f>
        <v>2107460</v>
      </c>
      <c r="F82" s="94">
        <f>SUM(F5:F79)</f>
        <v>48662</v>
      </c>
    </row>
    <row r="83" spans="1:6" ht="22.5" customHeight="1" thickTop="1">
      <c r="A83" s="95"/>
      <c r="B83" s="95"/>
      <c r="C83" s="95"/>
      <c r="D83" s="95"/>
      <c r="E83" s="95"/>
      <c r="F83" s="95"/>
    </row>
    <row r="84" spans="1:6" ht="22.5" customHeight="1">
      <c r="A84" s="232" t="s">
        <v>594</v>
      </c>
      <c r="B84" s="232"/>
      <c r="C84" s="232"/>
      <c r="D84" s="232"/>
      <c r="E84" s="232"/>
      <c r="F84" s="232"/>
    </row>
    <row r="85" spans="1:6" ht="22.5" customHeight="1">
      <c r="A85" s="232" t="s">
        <v>166</v>
      </c>
      <c r="B85" s="232"/>
      <c r="C85" s="232"/>
      <c r="D85" s="232"/>
      <c r="E85" s="232"/>
      <c r="F85" s="232"/>
    </row>
    <row r="86" spans="1:6" ht="22.5" customHeight="1">
      <c r="A86" s="232" t="s">
        <v>530</v>
      </c>
      <c r="B86" s="232"/>
      <c r="C86" s="232"/>
      <c r="D86" s="232"/>
      <c r="E86" s="232"/>
      <c r="F86" s="232"/>
    </row>
    <row r="87" ht="18.75" customHeight="1"/>
  </sheetData>
  <sheetProtection/>
  <mergeCells count="7">
    <mergeCell ref="A86:F86"/>
    <mergeCell ref="A1:F1"/>
    <mergeCell ref="A2:F2"/>
    <mergeCell ref="A3:F3"/>
    <mergeCell ref="A82:D82"/>
    <mergeCell ref="A84:F84"/>
    <mergeCell ref="A85:F85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43">
      <selection activeCell="B44" sqref="B44"/>
    </sheetView>
  </sheetViews>
  <sheetFormatPr defaultColWidth="9.140625" defaultRowHeight="12.75"/>
  <cols>
    <col min="1" max="1" width="12.28125" style="107" customWidth="1"/>
    <col min="2" max="2" width="33.8515625" style="107" customWidth="1"/>
    <col min="3" max="3" width="38.421875" style="108" customWidth="1"/>
    <col min="4" max="16384" width="9.140625" style="83" customWidth="1"/>
  </cols>
  <sheetData>
    <row r="1" spans="1:3" ht="23.25">
      <c r="A1" s="226" t="s">
        <v>709</v>
      </c>
      <c r="B1" s="226"/>
      <c r="C1" s="226"/>
    </row>
    <row r="2" spans="1:3" ht="23.25">
      <c r="A2" s="226" t="s">
        <v>211</v>
      </c>
      <c r="B2" s="226"/>
      <c r="C2" s="226"/>
    </row>
    <row r="3" spans="1:3" ht="23.25">
      <c r="A3" s="226" t="s">
        <v>186</v>
      </c>
      <c r="B3" s="226"/>
      <c r="C3" s="226"/>
    </row>
    <row r="4" spans="1:3" ht="19.5" customHeight="1">
      <c r="A4" s="119" t="s">
        <v>82</v>
      </c>
      <c r="B4" s="119" t="s">
        <v>83</v>
      </c>
      <c r="C4" s="121" t="s">
        <v>189</v>
      </c>
    </row>
    <row r="5" spans="1:3" ht="19.5" customHeight="1">
      <c r="A5" s="134">
        <v>1</v>
      </c>
      <c r="B5" s="131">
        <v>235849</v>
      </c>
      <c r="C5" s="135">
        <v>103.54</v>
      </c>
    </row>
    <row r="6" spans="1:3" ht="19.5" customHeight="1">
      <c r="A6" s="134">
        <v>2</v>
      </c>
      <c r="B6" s="131">
        <v>236021</v>
      </c>
      <c r="C6" s="135">
        <v>136.72</v>
      </c>
    </row>
    <row r="7" spans="1:3" ht="19.5" customHeight="1">
      <c r="A7" s="134">
        <v>3</v>
      </c>
      <c r="B7" s="131">
        <v>236213</v>
      </c>
      <c r="C7" s="135">
        <v>211.02</v>
      </c>
    </row>
    <row r="8" spans="1:3" ht="19.5" customHeight="1">
      <c r="A8" s="134">
        <v>4</v>
      </c>
      <c r="B8" s="131">
        <v>236394</v>
      </c>
      <c r="C8" s="135">
        <v>57.48</v>
      </c>
    </row>
    <row r="9" spans="1:3" ht="19.5" customHeight="1">
      <c r="A9" s="134">
        <v>5</v>
      </c>
      <c r="B9" s="131">
        <v>236583</v>
      </c>
      <c r="C9" s="135">
        <v>146.63</v>
      </c>
    </row>
    <row r="10" spans="1:3" ht="18.75" customHeight="1">
      <c r="A10" s="134">
        <v>6</v>
      </c>
      <c r="B10" s="131">
        <v>236759</v>
      </c>
      <c r="C10" s="136">
        <v>119.2</v>
      </c>
    </row>
    <row r="11" spans="1:3" ht="19.5" customHeight="1">
      <c r="A11" s="134">
        <v>7</v>
      </c>
      <c r="B11" s="131">
        <v>236948</v>
      </c>
      <c r="C11" s="136">
        <v>287.6</v>
      </c>
    </row>
    <row r="12" spans="1:3" ht="19.5" customHeight="1">
      <c r="A12" s="134">
        <v>8</v>
      </c>
      <c r="B12" s="131">
        <v>237130</v>
      </c>
      <c r="C12" s="135">
        <v>403.22</v>
      </c>
    </row>
    <row r="13" spans="1:3" ht="19.5" customHeight="1">
      <c r="A13" s="134">
        <v>9</v>
      </c>
      <c r="B13" s="131">
        <v>237312</v>
      </c>
      <c r="C13" s="137">
        <v>234.17</v>
      </c>
    </row>
    <row r="14" spans="1:3" ht="19.5" customHeight="1">
      <c r="A14" s="134">
        <v>10</v>
      </c>
      <c r="B14" s="131">
        <v>18348</v>
      </c>
      <c r="C14" s="137">
        <v>254.88</v>
      </c>
    </row>
    <row r="15" spans="1:3" ht="19.5" customHeight="1">
      <c r="A15" s="134">
        <v>11</v>
      </c>
      <c r="B15" s="131">
        <v>237676</v>
      </c>
      <c r="C15" s="137">
        <v>346.72</v>
      </c>
    </row>
    <row r="16" spans="1:3" ht="19.5" customHeight="1">
      <c r="A16" s="134">
        <v>12</v>
      </c>
      <c r="B16" s="131">
        <v>237857</v>
      </c>
      <c r="C16" s="137">
        <v>339.62</v>
      </c>
    </row>
    <row r="17" spans="1:3" ht="19.5" customHeight="1">
      <c r="A17" s="134">
        <v>13</v>
      </c>
      <c r="B17" s="131">
        <v>238039</v>
      </c>
      <c r="C17" s="137">
        <v>342.47</v>
      </c>
    </row>
    <row r="18" spans="1:3" ht="19.5" customHeight="1">
      <c r="A18" s="134">
        <v>14</v>
      </c>
      <c r="B18" s="131">
        <v>238222</v>
      </c>
      <c r="C18" s="137">
        <v>358.51</v>
      </c>
    </row>
    <row r="19" spans="1:3" ht="19.5" customHeight="1">
      <c r="A19" s="134">
        <v>15</v>
      </c>
      <c r="B19" s="131">
        <v>238404</v>
      </c>
      <c r="C19" s="137">
        <v>183.56</v>
      </c>
    </row>
    <row r="20" spans="1:3" ht="19.5" customHeight="1">
      <c r="A20" s="134">
        <v>16</v>
      </c>
      <c r="B20" s="131">
        <v>238586</v>
      </c>
      <c r="C20" s="137">
        <v>249.47</v>
      </c>
    </row>
    <row r="21" spans="1:3" ht="19.5" customHeight="1">
      <c r="A21" s="134">
        <v>17</v>
      </c>
      <c r="B21" s="131">
        <v>238775</v>
      </c>
      <c r="C21" s="137">
        <v>221.32</v>
      </c>
    </row>
    <row r="22" spans="1:3" ht="19.5" customHeight="1">
      <c r="A22" s="134">
        <v>18</v>
      </c>
      <c r="B22" s="131">
        <v>238949</v>
      </c>
      <c r="C22" s="137">
        <v>207.96</v>
      </c>
    </row>
    <row r="23" spans="1:3" ht="19.5" customHeight="1">
      <c r="A23" s="134">
        <v>19</v>
      </c>
      <c r="B23" s="131">
        <v>239138</v>
      </c>
      <c r="C23" s="137">
        <v>487.4</v>
      </c>
    </row>
    <row r="24" spans="1:3" ht="19.5" customHeight="1">
      <c r="A24" s="134">
        <v>20</v>
      </c>
      <c r="B24" s="131">
        <v>239320</v>
      </c>
      <c r="C24" s="137">
        <v>323.86</v>
      </c>
    </row>
    <row r="25" spans="1:3" ht="19.5" customHeight="1">
      <c r="A25" s="134">
        <v>21</v>
      </c>
      <c r="B25" s="131">
        <v>239507</v>
      </c>
      <c r="C25" s="137">
        <v>369.85</v>
      </c>
    </row>
    <row r="26" spans="1:3" ht="19.5" customHeight="1">
      <c r="A26" s="134">
        <v>22</v>
      </c>
      <c r="B26" s="131">
        <v>239691</v>
      </c>
      <c r="C26" s="137">
        <v>451.52</v>
      </c>
    </row>
    <row r="27" spans="1:3" ht="19.5" customHeight="1">
      <c r="A27" s="134">
        <v>23</v>
      </c>
      <c r="B27" s="131">
        <v>239872</v>
      </c>
      <c r="C27" s="137">
        <v>358.8</v>
      </c>
    </row>
    <row r="28" spans="1:3" ht="19.5" customHeight="1">
      <c r="A28" s="134">
        <v>24</v>
      </c>
      <c r="B28" s="131">
        <v>240054</v>
      </c>
      <c r="C28" s="137">
        <v>415.47</v>
      </c>
    </row>
    <row r="29" spans="1:3" ht="19.5" customHeight="1">
      <c r="A29" s="134">
        <v>25</v>
      </c>
      <c r="B29" s="131">
        <v>21090</v>
      </c>
      <c r="C29" s="137">
        <v>271.13</v>
      </c>
    </row>
    <row r="30" spans="1:3" ht="19.5" customHeight="1">
      <c r="A30" s="134">
        <v>26</v>
      </c>
      <c r="B30" s="131">
        <v>21272</v>
      </c>
      <c r="C30" s="137">
        <v>381.92</v>
      </c>
    </row>
    <row r="31" spans="1:3" ht="19.5" customHeight="1">
      <c r="A31" s="134">
        <v>27</v>
      </c>
      <c r="B31" s="131">
        <v>21457</v>
      </c>
      <c r="C31" s="137">
        <v>283.67</v>
      </c>
    </row>
    <row r="32" spans="1:3" ht="19.5" customHeight="1">
      <c r="A32" s="134">
        <v>28</v>
      </c>
      <c r="B32" s="131">
        <v>21817</v>
      </c>
      <c r="C32" s="137">
        <v>248.09</v>
      </c>
    </row>
    <row r="33" spans="1:3" ht="19.5" customHeight="1">
      <c r="A33" s="134">
        <v>29</v>
      </c>
      <c r="B33" s="131">
        <v>22000</v>
      </c>
      <c r="C33" s="137">
        <v>564.36</v>
      </c>
    </row>
    <row r="34" spans="1:3" ht="19.5" customHeight="1">
      <c r="A34" s="134">
        <v>30</v>
      </c>
      <c r="B34" s="131">
        <v>22184</v>
      </c>
      <c r="C34" s="137">
        <v>766.15</v>
      </c>
    </row>
    <row r="35" spans="1:3" ht="19.5" customHeight="1">
      <c r="A35" s="134">
        <v>31</v>
      </c>
      <c r="B35" s="131">
        <v>22370</v>
      </c>
      <c r="C35" s="137">
        <v>993.58</v>
      </c>
    </row>
    <row r="36" spans="1:3" ht="24" thickBot="1">
      <c r="A36" s="237" t="s">
        <v>13</v>
      </c>
      <c r="B36" s="238"/>
      <c r="C36" s="138">
        <f>SUM(C5:C35)</f>
        <v>10119.89</v>
      </c>
    </row>
    <row r="37" spans="1:3" ht="24" thickTop="1">
      <c r="A37" s="139"/>
      <c r="B37" s="139"/>
      <c r="C37" s="140"/>
    </row>
    <row r="38" spans="1:3" ht="23.25">
      <c r="A38" s="132"/>
      <c r="B38" s="132"/>
      <c r="C38" s="160"/>
    </row>
    <row r="39" spans="1:3" ht="23.25">
      <c r="A39" s="132"/>
      <c r="B39" s="132"/>
      <c r="C39" s="160"/>
    </row>
    <row r="40" spans="1:3" ht="23.25">
      <c r="A40" s="132"/>
      <c r="B40" s="132"/>
      <c r="C40" s="160"/>
    </row>
    <row r="41" spans="1:3" ht="23.25">
      <c r="A41" s="132"/>
      <c r="B41" s="132"/>
      <c r="C41" s="160"/>
    </row>
    <row r="42" spans="1:3" ht="23.25">
      <c r="A42" s="132"/>
      <c r="B42" s="132"/>
      <c r="C42" s="160"/>
    </row>
    <row r="43" spans="1:3" ht="23.25">
      <c r="A43" s="132"/>
      <c r="B43" s="132"/>
      <c r="C43" s="160"/>
    </row>
    <row r="44" spans="1:3" ht="23.25">
      <c r="A44" s="132"/>
      <c r="B44" s="132"/>
      <c r="C44" s="160"/>
    </row>
    <row r="45" spans="1:3" ht="23.25">
      <c r="A45" s="228" t="s">
        <v>222</v>
      </c>
      <c r="B45" s="228"/>
      <c r="C45" s="228"/>
    </row>
    <row r="46" spans="1:3" ht="23.25">
      <c r="A46" s="239" t="s">
        <v>223</v>
      </c>
      <c r="B46" s="239"/>
      <c r="C46" s="239"/>
    </row>
    <row r="47" spans="1:3" ht="23.25">
      <c r="A47" s="227" t="s">
        <v>739</v>
      </c>
      <c r="B47" s="227"/>
      <c r="C47" s="227"/>
    </row>
  </sheetData>
  <sheetProtection/>
  <mergeCells count="7">
    <mergeCell ref="A47:C47"/>
    <mergeCell ref="A1:C1"/>
    <mergeCell ref="A2:C2"/>
    <mergeCell ref="A3:C3"/>
    <mergeCell ref="A36:B36"/>
    <mergeCell ref="A45:C45"/>
    <mergeCell ref="A46:C46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SheetLayoutView="100" zoomScalePageLayoutView="0" workbookViewId="0" topLeftCell="A49">
      <selection activeCell="T12" sqref="T12"/>
    </sheetView>
  </sheetViews>
  <sheetFormatPr defaultColWidth="9.140625" defaultRowHeight="19.5" customHeight="1"/>
  <cols>
    <col min="1" max="1" width="0.13671875" style="147" customWidth="1"/>
    <col min="2" max="2" width="4.421875" style="147" customWidth="1"/>
    <col min="3" max="3" width="13.28125" style="147" customWidth="1"/>
    <col min="4" max="4" width="0" style="147" hidden="1" customWidth="1"/>
    <col min="5" max="5" width="4.57421875" style="147" customWidth="1"/>
    <col min="6" max="6" width="3.140625" style="147" customWidth="1"/>
    <col min="7" max="7" width="10.8515625" style="147" customWidth="1"/>
    <col min="8" max="8" width="18.7109375" style="147" customWidth="1"/>
    <col min="9" max="9" width="17.7109375" style="147" customWidth="1"/>
    <col min="10" max="10" width="43.421875" style="147" customWidth="1"/>
    <col min="11" max="11" width="3.7109375" style="147" customWidth="1"/>
    <col min="12" max="12" width="0.85546875" style="147" customWidth="1"/>
    <col min="13" max="13" width="9.7109375" style="147" customWidth="1"/>
    <col min="14" max="14" width="10.7109375" style="147" customWidth="1"/>
    <col min="15" max="15" width="6.28125" style="147" customWidth="1"/>
    <col min="16" max="17" width="0" style="147" hidden="1" customWidth="1"/>
    <col min="18" max="16384" width="9.140625" style="147" customWidth="1"/>
  </cols>
  <sheetData>
    <row r="1" spans="1:15" ht="16.5" customHeight="1">
      <c r="A1" s="242"/>
      <c r="B1" s="221"/>
      <c r="C1" s="221"/>
      <c r="D1" s="221"/>
      <c r="E1" s="221"/>
      <c r="G1" s="220" t="s">
        <v>49</v>
      </c>
      <c r="H1" s="221"/>
      <c r="I1" s="221"/>
      <c r="J1" s="221"/>
      <c r="K1" s="221"/>
      <c r="O1" s="211"/>
    </row>
    <row r="2" spans="7:11" ht="3" customHeight="1" hidden="1">
      <c r="G2" s="221"/>
      <c r="H2" s="221"/>
      <c r="I2" s="221"/>
      <c r="J2" s="221"/>
      <c r="K2" s="221"/>
    </row>
    <row r="3" spans="7:11" ht="18" customHeight="1">
      <c r="G3" s="223" t="s">
        <v>257</v>
      </c>
      <c r="H3" s="221"/>
      <c r="I3" s="221"/>
      <c r="J3" s="221"/>
      <c r="K3" s="221"/>
    </row>
    <row r="4" spans="7:11" ht="17.25" customHeight="1">
      <c r="G4" s="220" t="s">
        <v>635</v>
      </c>
      <c r="H4" s="221"/>
      <c r="I4" s="221"/>
      <c r="J4" s="221"/>
      <c r="K4" s="221"/>
    </row>
    <row r="5" spans="1:16" ht="14.25">
      <c r="A5" s="222" t="s">
        <v>14</v>
      </c>
      <c r="B5" s="213"/>
      <c r="C5" s="213"/>
      <c r="D5" s="213"/>
      <c r="E5" s="213"/>
      <c r="F5" s="213"/>
      <c r="G5" s="213"/>
      <c r="H5" s="213"/>
      <c r="I5" s="214"/>
      <c r="J5" s="175" t="s">
        <v>16</v>
      </c>
      <c r="K5" s="243" t="s">
        <v>0</v>
      </c>
      <c r="L5" s="244"/>
      <c r="M5" s="245"/>
      <c r="N5" s="243" t="s">
        <v>55</v>
      </c>
      <c r="O5" s="244"/>
      <c r="P5" s="245"/>
    </row>
    <row r="6" spans="1:16" ht="40.5" customHeight="1">
      <c r="A6" s="222" t="s">
        <v>258</v>
      </c>
      <c r="B6" s="213"/>
      <c r="C6" s="214"/>
      <c r="E6" s="222" t="s">
        <v>259</v>
      </c>
      <c r="F6" s="213"/>
      <c r="G6" s="214"/>
      <c r="H6" s="173" t="s">
        <v>260</v>
      </c>
      <c r="I6" s="173" t="s">
        <v>261</v>
      </c>
      <c r="J6" s="176" t="s">
        <v>232</v>
      </c>
      <c r="K6" s="246" t="s">
        <v>232</v>
      </c>
      <c r="L6" s="216"/>
      <c r="M6" s="217"/>
      <c r="N6" s="246" t="s">
        <v>262</v>
      </c>
      <c r="O6" s="216"/>
      <c r="P6" s="217"/>
    </row>
    <row r="7" spans="1:16" ht="14.25">
      <c r="A7" s="247" t="s">
        <v>232</v>
      </c>
      <c r="B7" s="213"/>
      <c r="C7" s="214"/>
      <c r="E7" s="240" t="s">
        <v>232</v>
      </c>
      <c r="F7" s="213"/>
      <c r="G7" s="214"/>
      <c r="H7" s="177" t="s">
        <v>232</v>
      </c>
      <c r="I7" s="178">
        <v>27936153.02</v>
      </c>
      <c r="J7" s="179" t="s">
        <v>18</v>
      </c>
      <c r="K7" s="247" t="s">
        <v>232</v>
      </c>
      <c r="L7" s="213"/>
      <c r="M7" s="214"/>
      <c r="N7" s="240" t="s">
        <v>629</v>
      </c>
      <c r="O7" s="213"/>
      <c r="P7" s="214"/>
    </row>
    <row r="8" spans="1:16" ht="14.25">
      <c r="A8" s="248" t="s">
        <v>232</v>
      </c>
      <c r="B8" s="213"/>
      <c r="C8" s="214"/>
      <c r="E8" s="248" t="s">
        <v>232</v>
      </c>
      <c r="F8" s="213"/>
      <c r="G8" s="214"/>
      <c r="H8" s="180" t="s">
        <v>232</v>
      </c>
      <c r="I8" s="180" t="s">
        <v>232</v>
      </c>
      <c r="J8" s="181" t="s">
        <v>263</v>
      </c>
      <c r="K8" s="249"/>
      <c r="L8" s="213"/>
      <c r="M8" s="214"/>
      <c r="N8" s="248" t="s">
        <v>232</v>
      </c>
      <c r="O8" s="213"/>
      <c r="P8" s="214"/>
    </row>
    <row r="9" spans="1:16" ht="14.25">
      <c r="A9" s="240" t="s">
        <v>265</v>
      </c>
      <c r="B9" s="213"/>
      <c r="C9" s="214"/>
      <c r="E9" s="240"/>
      <c r="F9" s="213"/>
      <c r="G9" s="214"/>
      <c r="H9" s="177" t="s">
        <v>265</v>
      </c>
      <c r="I9" s="177" t="s">
        <v>636</v>
      </c>
      <c r="J9" s="182" t="s">
        <v>25</v>
      </c>
      <c r="K9" s="241" t="s">
        <v>267</v>
      </c>
      <c r="L9" s="213"/>
      <c r="M9" s="214"/>
      <c r="N9" s="240" t="s">
        <v>637</v>
      </c>
      <c r="O9" s="213"/>
      <c r="P9" s="214"/>
    </row>
    <row r="10" spans="1:16" ht="14.25">
      <c r="A10" s="240" t="s">
        <v>268</v>
      </c>
      <c r="B10" s="213"/>
      <c r="C10" s="214"/>
      <c r="E10" s="240" t="s">
        <v>266</v>
      </c>
      <c r="F10" s="213"/>
      <c r="G10" s="214"/>
      <c r="H10" s="177" t="s">
        <v>268</v>
      </c>
      <c r="I10" s="177" t="s">
        <v>638</v>
      </c>
      <c r="J10" s="182" t="s">
        <v>28</v>
      </c>
      <c r="K10" s="241" t="s">
        <v>269</v>
      </c>
      <c r="L10" s="213"/>
      <c r="M10" s="214"/>
      <c r="N10" s="240" t="s">
        <v>639</v>
      </c>
      <c r="O10" s="213"/>
      <c r="P10" s="214"/>
    </row>
    <row r="11" spans="1:16" ht="14.25">
      <c r="A11" s="240" t="s">
        <v>270</v>
      </c>
      <c r="B11" s="213"/>
      <c r="C11" s="214"/>
      <c r="E11" s="240" t="s">
        <v>266</v>
      </c>
      <c r="F11" s="213"/>
      <c r="G11" s="214"/>
      <c r="H11" s="177" t="s">
        <v>270</v>
      </c>
      <c r="I11" s="177" t="s">
        <v>640</v>
      </c>
      <c r="J11" s="182" t="s">
        <v>30</v>
      </c>
      <c r="K11" s="241" t="s">
        <v>271</v>
      </c>
      <c r="L11" s="213"/>
      <c r="M11" s="214"/>
      <c r="N11" s="240" t="s">
        <v>641</v>
      </c>
      <c r="O11" s="213"/>
      <c r="P11" s="214"/>
    </row>
    <row r="12" spans="1:16" ht="14.25">
      <c r="A12" s="240" t="s">
        <v>272</v>
      </c>
      <c r="B12" s="213"/>
      <c r="C12" s="214"/>
      <c r="E12" s="240" t="s">
        <v>266</v>
      </c>
      <c r="F12" s="213"/>
      <c r="G12" s="214"/>
      <c r="H12" s="177" t="s">
        <v>272</v>
      </c>
      <c r="I12" s="177" t="s">
        <v>580</v>
      </c>
      <c r="J12" s="182" t="s">
        <v>32</v>
      </c>
      <c r="K12" s="241" t="s">
        <v>273</v>
      </c>
      <c r="L12" s="213"/>
      <c r="M12" s="214"/>
      <c r="N12" s="240" t="s">
        <v>266</v>
      </c>
      <c r="O12" s="213"/>
      <c r="P12" s="214"/>
    </row>
    <row r="13" spans="1:16" ht="14.25">
      <c r="A13" s="240" t="s">
        <v>274</v>
      </c>
      <c r="B13" s="213"/>
      <c r="C13" s="214"/>
      <c r="E13" s="240" t="s">
        <v>266</v>
      </c>
      <c r="F13" s="213"/>
      <c r="G13" s="214"/>
      <c r="H13" s="177" t="s">
        <v>274</v>
      </c>
      <c r="I13" s="177" t="s">
        <v>598</v>
      </c>
      <c r="J13" s="182" t="s">
        <v>58</v>
      </c>
      <c r="K13" s="241" t="s">
        <v>275</v>
      </c>
      <c r="L13" s="213"/>
      <c r="M13" s="214"/>
      <c r="N13" s="240" t="s">
        <v>266</v>
      </c>
      <c r="O13" s="213"/>
      <c r="P13" s="214"/>
    </row>
    <row r="14" spans="1:16" ht="14.25">
      <c r="A14" s="240" t="s">
        <v>276</v>
      </c>
      <c r="B14" s="213"/>
      <c r="C14" s="214"/>
      <c r="E14" s="240" t="s">
        <v>266</v>
      </c>
      <c r="F14" s="213"/>
      <c r="G14" s="214"/>
      <c r="H14" s="177" t="s">
        <v>276</v>
      </c>
      <c r="I14" s="177" t="s">
        <v>642</v>
      </c>
      <c r="J14" s="182" t="s">
        <v>34</v>
      </c>
      <c r="K14" s="241" t="s">
        <v>277</v>
      </c>
      <c r="L14" s="213"/>
      <c r="M14" s="214"/>
      <c r="N14" s="240" t="s">
        <v>643</v>
      </c>
      <c r="O14" s="213"/>
      <c r="P14" s="214"/>
    </row>
    <row r="15" spans="1:16" ht="14.25">
      <c r="A15" s="240" t="s">
        <v>278</v>
      </c>
      <c r="B15" s="213"/>
      <c r="C15" s="214"/>
      <c r="E15" s="240" t="s">
        <v>266</v>
      </c>
      <c r="F15" s="213"/>
      <c r="G15" s="214"/>
      <c r="H15" s="177" t="s">
        <v>278</v>
      </c>
      <c r="I15" s="177" t="s">
        <v>644</v>
      </c>
      <c r="J15" s="182" t="s">
        <v>193</v>
      </c>
      <c r="K15" s="241" t="s">
        <v>279</v>
      </c>
      <c r="L15" s="213"/>
      <c r="M15" s="214"/>
      <c r="N15" s="240" t="s">
        <v>645</v>
      </c>
      <c r="O15" s="213"/>
      <c r="P15" s="214"/>
    </row>
    <row r="16" spans="1:16" ht="14.25">
      <c r="A16" s="248" t="s">
        <v>280</v>
      </c>
      <c r="B16" s="213"/>
      <c r="C16" s="214"/>
      <c r="E16" s="248" t="s">
        <v>266</v>
      </c>
      <c r="F16" s="213"/>
      <c r="G16" s="214"/>
      <c r="H16" s="180" t="s">
        <v>280</v>
      </c>
      <c r="I16" s="180" t="s">
        <v>646</v>
      </c>
      <c r="J16" s="172" t="s">
        <v>13</v>
      </c>
      <c r="K16" s="250" t="s">
        <v>264</v>
      </c>
      <c r="L16" s="213"/>
      <c r="M16" s="214"/>
      <c r="N16" s="248" t="s">
        <v>647</v>
      </c>
      <c r="O16" s="213"/>
      <c r="P16" s="214"/>
    </row>
    <row r="17" spans="1:16" ht="14.25">
      <c r="A17" s="248" t="s">
        <v>280</v>
      </c>
      <c r="B17" s="213"/>
      <c r="C17" s="214"/>
      <c r="E17" s="248" t="s">
        <v>266</v>
      </c>
      <c r="F17" s="213"/>
      <c r="G17" s="214"/>
      <c r="H17" s="180" t="s">
        <v>280</v>
      </c>
      <c r="I17" s="180" t="s">
        <v>646</v>
      </c>
      <c r="J17" s="172" t="s">
        <v>13</v>
      </c>
      <c r="K17" s="250" t="s">
        <v>264</v>
      </c>
      <c r="L17" s="213"/>
      <c r="M17" s="214"/>
      <c r="N17" s="248" t="s">
        <v>647</v>
      </c>
      <c r="O17" s="213"/>
      <c r="P17" s="214"/>
    </row>
    <row r="18" spans="1:16" ht="14.25">
      <c r="A18" s="240" t="s">
        <v>266</v>
      </c>
      <c r="B18" s="213"/>
      <c r="C18" s="214"/>
      <c r="E18" s="240" t="s">
        <v>266</v>
      </c>
      <c r="F18" s="213"/>
      <c r="G18" s="214"/>
      <c r="H18" s="177" t="s">
        <v>266</v>
      </c>
      <c r="I18" s="177" t="s">
        <v>648</v>
      </c>
      <c r="J18" s="182" t="s">
        <v>237</v>
      </c>
      <c r="K18" s="241" t="s">
        <v>281</v>
      </c>
      <c r="L18" s="213"/>
      <c r="M18" s="214"/>
      <c r="N18" s="240" t="s">
        <v>649</v>
      </c>
      <c r="O18" s="213"/>
      <c r="P18" s="214"/>
    </row>
    <row r="19" spans="1:16" ht="14.25">
      <c r="A19" s="240" t="s">
        <v>266</v>
      </c>
      <c r="B19" s="213"/>
      <c r="C19" s="214"/>
      <c r="E19" s="240" t="s">
        <v>266</v>
      </c>
      <c r="F19" s="213"/>
      <c r="G19" s="214"/>
      <c r="H19" s="177" t="s">
        <v>266</v>
      </c>
      <c r="I19" s="177" t="s">
        <v>650</v>
      </c>
      <c r="J19" s="182" t="s">
        <v>192</v>
      </c>
      <c r="K19" s="241" t="s">
        <v>282</v>
      </c>
      <c r="L19" s="213"/>
      <c r="M19" s="214"/>
      <c r="N19" s="240" t="s">
        <v>651</v>
      </c>
      <c r="O19" s="213"/>
      <c r="P19" s="214"/>
    </row>
    <row r="20" spans="1:16" ht="14.25">
      <c r="A20" s="240" t="s">
        <v>266</v>
      </c>
      <c r="B20" s="213"/>
      <c r="C20" s="214"/>
      <c r="E20" s="240" t="s">
        <v>266</v>
      </c>
      <c r="F20" s="213"/>
      <c r="G20" s="214"/>
      <c r="H20" s="177" t="s">
        <v>266</v>
      </c>
      <c r="I20" s="177" t="s">
        <v>652</v>
      </c>
      <c r="J20" s="182" t="s">
        <v>327</v>
      </c>
      <c r="K20" s="241" t="s">
        <v>552</v>
      </c>
      <c r="L20" s="213"/>
      <c r="M20" s="214"/>
      <c r="N20" s="240" t="s">
        <v>653</v>
      </c>
      <c r="O20" s="213"/>
      <c r="P20" s="214"/>
    </row>
    <row r="21" spans="1:16" ht="14.25">
      <c r="A21" s="240" t="s">
        <v>266</v>
      </c>
      <c r="B21" s="213"/>
      <c r="C21" s="214"/>
      <c r="E21" s="240" t="s">
        <v>266</v>
      </c>
      <c r="F21" s="213"/>
      <c r="G21" s="214"/>
      <c r="H21" s="177" t="s">
        <v>266</v>
      </c>
      <c r="I21" s="177" t="s">
        <v>654</v>
      </c>
      <c r="J21" s="182" t="s">
        <v>283</v>
      </c>
      <c r="K21" s="241" t="s">
        <v>284</v>
      </c>
      <c r="L21" s="213"/>
      <c r="M21" s="214"/>
      <c r="N21" s="240" t="s">
        <v>655</v>
      </c>
      <c r="O21" s="213"/>
      <c r="P21" s="214"/>
    </row>
    <row r="22" spans="1:16" ht="14.25">
      <c r="A22" s="240" t="s">
        <v>266</v>
      </c>
      <c r="B22" s="213"/>
      <c r="C22" s="214"/>
      <c r="E22" s="240" t="s">
        <v>266</v>
      </c>
      <c r="F22" s="213"/>
      <c r="G22" s="214"/>
      <c r="H22" s="177" t="s">
        <v>266</v>
      </c>
      <c r="I22" s="177" t="s">
        <v>553</v>
      </c>
      <c r="J22" s="182" t="s">
        <v>330</v>
      </c>
      <c r="K22" s="241" t="s">
        <v>554</v>
      </c>
      <c r="L22" s="213"/>
      <c r="M22" s="214"/>
      <c r="N22" s="240" t="s">
        <v>266</v>
      </c>
      <c r="O22" s="213"/>
      <c r="P22" s="214"/>
    </row>
    <row r="23" spans="1:16" ht="14.25">
      <c r="A23" s="240" t="s">
        <v>266</v>
      </c>
      <c r="B23" s="213"/>
      <c r="C23" s="214"/>
      <c r="E23" s="240" t="s">
        <v>266</v>
      </c>
      <c r="F23" s="213"/>
      <c r="G23" s="214"/>
      <c r="H23" s="177" t="s">
        <v>266</v>
      </c>
      <c r="I23" s="177" t="s">
        <v>656</v>
      </c>
      <c r="J23" s="182" t="s">
        <v>333</v>
      </c>
      <c r="K23" s="241" t="s">
        <v>581</v>
      </c>
      <c r="L23" s="213"/>
      <c r="M23" s="214"/>
      <c r="N23" s="240" t="s">
        <v>657</v>
      </c>
      <c r="O23" s="213"/>
      <c r="P23" s="214"/>
    </row>
    <row r="24" spans="1:16" ht="14.25">
      <c r="A24" s="240" t="s">
        <v>266</v>
      </c>
      <c r="B24" s="213"/>
      <c r="C24" s="214"/>
      <c r="E24" s="240" t="s">
        <v>266</v>
      </c>
      <c r="F24" s="213"/>
      <c r="G24" s="214"/>
      <c r="H24" s="177" t="s">
        <v>266</v>
      </c>
      <c r="I24" s="177" t="s">
        <v>658</v>
      </c>
      <c r="J24" s="182" t="s">
        <v>285</v>
      </c>
      <c r="K24" s="241" t="s">
        <v>286</v>
      </c>
      <c r="L24" s="213"/>
      <c r="M24" s="214"/>
      <c r="N24" s="240" t="s">
        <v>599</v>
      </c>
      <c r="O24" s="213"/>
      <c r="P24" s="214"/>
    </row>
    <row r="25" spans="1:16" ht="14.25">
      <c r="A25" s="240" t="s">
        <v>266</v>
      </c>
      <c r="B25" s="213"/>
      <c r="C25" s="214"/>
      <c r="E25" s="240" t="s">
        <v>266</v>
      </c>
      <c r="F25" s="213"/>
      <c r="G25" s="214"/>
      <c r="H25" s="177" t="s">
        <v>266</v>
      </c>
      <c r="I25" s="177" t="s">
        <v>659</v>
      </c>
      <c r="J25" s="182" t="s">
        <v>287</v>
      </c>
      <c r="K25" s="241" t="s">
        <v>288</v>
      </c>
      <c r="L25" s="213"/>
      <c r="M25" s="214"/>
      <c r="N25" s="240" t="s">
        <v>660</v>
      </c>
      <c r="O25" s="213"/>
      <c r="P25" s="214"/>
    </row>
    <row r="26" spans="1:16" ht="14.25">
      <c r="A26" s="240" t="s">
        <v>266</v>
      </c>
      <c r="B26" s="213"/>
      <c r="C26" s="214"/>
      <c r="E26" s="240" t="s">
        <v>266</v>
      </c>
      <c r="F26" s="213"/>
      <c r="G26" s="214"/>
      <c r="H26" s="177" t="s">
        <v>266</v>
      </c>
      <c r="I26" s="177" t="s">
        <v>661</v>
      </c>
      <c r="J26" s="182" t="s">
        <v>335</v>
      </c>
      <c r="K26" s="241" t="s">
        <v>583</v>
      </c>
      <c r="L26" s="213"/>
      <c r="M26" s="214"/>
      <c r="N26" s="240" t="s">
        <v>662</v>
      </c>
      <c r="O26" s="213"/>
      <c r="P26" s="214"/>
    </row>
    <row r="27" spans="1:16" ht="14.25">
      <c r="A27" s="240" t="s">
        <v>266</v>
      </c>
      <c r="B27" s="213"/>
      <c r="C27" s="214"/>
      <c r="E27" s="240" t="s">
        <v>266</v>
      </c>
      <c r="F27" s="213"/>
      <c r="G27" s="214"/>
      <c r="H27" s="177" t="s">
        <v>266</v>
      </c>
      <c r="I27" s="177" t="s">
        <v>663</v>
      </c>
      <c r="J27" s="182" t="s">
        <v>314</v>
      </c>
      <c r="K27" s="241" t="s">
        <v>315</v>
      </c>
      <c r="L27" s="213"/>
      <c r="M27" s="214"/>
      <c r="N27" s="240" t="s">
        <v>664</v>
      </c>
      <c r="O27" s="213"/>
      <c r="P27" s="214"/>
    </row>
    <row r="28" spans="1:16" ht="14.25">
      <c r="A28" s="240" t="s">
        <v>266</v>
      </c>
      <c r="B28" s="213"/>
      <c r="C28" s="214"/>
      <c r="E28" s="240" t="s">
        <v>266</v>
      </c>
      <c r="F28" s="213"/>
      <c r="G28" s="214"/>
      <c r="H28" s="177" t="s">
        <v>266</v>
      </c>
      <c r="I28" s="177" t="s">
        <v>665</v>
      </c>
      <c r="J28" s="182" t="s">
        <v>7</v>
      </c>
      <c r="K28" s="241" t="s">
        <v>289</v>
      </c>
      <c r="L28" s="213"/>
      <c r="M28" s="214"/>
      <c r="N28" s="240" t="s">
        <v>666</v>
      </c>
      <c r="O28" s="213"/>
      <c r="P28" s="214"/>
    </row>
    <row r="29" spans="1:16" ht="14.25">
      <c r="A29" s="240" t="s">
        <v>266</v>
      </c>
      <c r="B29" s="213"/>
      <c r="C29" s="214"/>
      <c r="E29" s="240" t="s">
        <v>266</v>
      </c>
      <c r="F29" s="213"/>
      <c r="G29" s="214"/>
      <c r="H29" s="177" t="s">
        <v>266</v>
      </c>
      <c r="I29" s="177" t="s">
        <v>667</v>
      </c>
      <c r="J29" s="182" t="s">
        <v>75</v>
      </c>
      <c r="K29" s="241" t="s">
        <v>290</v>
      </c>
      <c r="L29" s="213"/>
      <c r="M29" s="214"/>
      <c r="N29" s="240" t="s">
        <v>668</v>
      </c>
      <c r="O29" s="213"/>
      <c r="P29" s="214"/>
    </row>
    <row r="30" spans="1:16" ht="14.25">
      <c r="A30" s="248" t="s">
        <v>266</v>
      </c>
      <c r="B30" s="213"/>
      <c r="C30" s="214"/>
      <c r="E30" s="248" t="s">
        <v>266</v>
      </c>
      <c r="F30" s="213"/>
      <c r="G30" s="214"/>
      <c r="H30" s="180" t="s">
        <v>266</v>
      </c>
      <c r="I30" s="180" t="s">
        <v>669</v>
      </c>
      <c r="J30" s="172" t="s">
        <v>13</v>
      </c>
      <c r="K30" s="250" t="s">
        <v>264</v>
      </c>
      <c r="L30" s="213"/>
      <c r="M30" s="214"/>
      <c r="N30" s="248" t="s">
        <v>670</v>
      </c>
      <c r="O30" s="213"/>
      <c r="P30" s="214"/>
    </row>
    <row r="31" spans="1:16" ht="15" thickBot="1">
      <c r="A31" s="257" t="s">
        <v>280</v>
      </c>
      <c r="B31" s="254"/>
      <c r="C31" s="255"/>
      <c r="E31" s="257" t="s">
        <v>266</v>
      </c>
      <c r="F31" s="254"/>
      <c r="G31" s="255"/>
      <c r="H31" s="183" t="s">
        <v>280</v>
      </c>
      <c r="I31" s="183" t="s">
        <v>671</v>
      </c>
      <c r="J31" s="184" t="s">
        <v>19</v>
      </c>
      <c r="K31" s="258" t="s">
        <v>264</v>
      </c>
      <c r="L31" s="254"/>
      <c r="M31" s="255"/>
      <c r="N31" s="257" t="s">
        <v>672</v>
      </c>
      <c r="O31" s="254"/>
      <c r="P31" s="255"/>
    </row>
    <row r="32" spans="1:16" ht="15" thickTop="1">
      <c r="A32" s="328"/>
      <c r="B32" s="207"/>
      <c r="C32" s="208"/>
      <c r="E32" s="328"/>
      <c r="F32" s="207"/>
      <c r="G32" s="208"/>
      <c r="H32" s="328"/>
      <c r="I32" s="328"/>
      <c r="J32" s="329"/>
      <c r="K32" s="330"/>
      <c r="L32" s="207"/>
      <c r="M32" s="208"/>
      <c r="N32" s="328"/>
      <c r="O32" s="207"/>
      <c r="P32" s="208"/>
    </row>
    <row r="33" spans="1:16" ht="14.25">
      <c r="A33" s="328"/>
      <c r="B33" s="207"/>
      <c r="C33" s="208"/>
      <c r="E33" s="328"/>
      <c r="F33" s="207"/>
      <c r="G33" s="208"/>
      <c r="H33" s="328"/>
      <c r="I33" s="328"/>
      <c r="J33" s="329"/>
      <c r="K33" s="330"/>
      <c r="L33" s="207"/>
      <c r="M33" s="208"/>
      <c r="N33" s="328"/>
      <c r="O33" s="207"/>
      <c r="P33" s="208"/>
    </row>
    <row r="34" spans="1:16" ht="14.25">
      <c r="A34" s="328"/>
      <c r="B34" s="207"/>
      <c r="C34" s="208"/>
      <c r="E34" s="328"/>
      <c r="F34" s="207"/>
      <c r="G34" s="208"/>
      <c r="H34" s="328"/>
      <c r="I34" s="328"/>
      <c r="J34" s="329"/>
      <c r="K34" s="330"/>
      <c r="L34" s="207"/>
      <c r="M34" s="208"/>
      <c r="N34" s="328"/>
      <c r="O34" s="207"/>
      <c r="P34" s="208"/>
    </row>
    <row r="35" spans="1:16" ht="14.25">
      <c r="A35" s="248" t="s">
        <v>232</v>
      </c>
      <c r="B35" s="213"/>
      <c r="C35" s="214"/>
      <c r="E35" s="248" t="s">
        <v>232</v>
      </c>
      <c r="F35" s="213"/>
      <c r="G35" s="214"/>
      <c r="H35" s="180" t="s">
        <v>232</v>
      </c>
      <c r="I35" s="180" t="s">
        <v>232</v>
      </c>
      <c r="J35" s="181" t="s">
        <v>22</v>
      </c>
      <c r="K35" s="249"/>
      <c r="L35" s="213"/>
      <c r="M35" s="214"/>
      <c r="N35" s="248" t="s">
        <v>232</v>
      </c>
      <c r="O35" s="213"/>
      <c r="P35" s="214"/>
    </row>
    <row r="36" spans="1:16" ht="14.25">
      <c r="A36" s="240" t="s">
        <v>291</v>
      </c>
      <c r="B36" s="213"/>
      <c r="C36" s="214"/>
      <c r="E36" s="240" t="s">
        <v>266</v>
      </c>
      <c r="F36" s="213"/>
      <c r="G36" s="214"/>
      <c r="H36" s="177" t="s">
        <v>291</v>
      </c>
      <c r="I36" s="177" t="s">
        <v>673</v>
      </c>
      <c r="J36" s="182" t="s">
        <v>20</v>
      </c>
      <c r="K36" s="241" t="s">
        <v>292</v>
      </c>
      <c r="L36" s="213"/>
      <c r="M36" s="214"/>
      <c r="N36" s="240" t="s">
        <v>674</v>
      </c>
      <c r="O36" s="213"/>
      <c r="P36" s="214"/>
    </row>
    <row r="37" spans="1:16" ht="14.25">
      <c r="A37" s="240" t="s">
        <v>293</v>
      </c>
      <c r="B37" s="213"/>
      <c r="C37" s="214"/>
      <c r="E37" s="240" t="s">
        <v>266</v>
      </c>
      <c r="F37" s="213"/>
      <c r="G37" s="214"/>
      <c r="H37" s="177" t="s">
        <v>293</v>
      </c>
      <c r="I37" s="177" t="s">
        <v>675</v>
      </c>
      <c r="J37" s="182" t="s">
        <v>295</v>
      </c>
      <c r="K37" s="241" t="s">
        <v>296</v>
      </c>
      <c r="L37" s="213"/>
      <c r="M37" s="214"/>
      <c r="N37" s="240" t="s">
        <v>294</v>
      </c>
      <c r="O37" s="213"/>
      <c r="P37" s="214"/>
    </row>
    <row r="38" spans="1:16" ht="14.25">
      <c r="A38" s="240" t="s">
        <v>297</v>
      </c>
      <c r="B38" s="213"/>
      <c r="C38" s="214"/>
      <c r="E38" s="240" t="s">
        <v>266</v>
      </c>
      <c r="F38" s="213"/>
      <c r="G38" s="214"/>
      <c r="H38" s="177" t="s">
        <v>297</v>
      </c>
      <c r="I38" s="177" t="s">
        <v>676</v>
      </c>
      <c r="J38" s="182" t="s">
        <v>298</v>
      </c>
      <c r="K38" s="241" t="s">
        <v>299</v>
      </c>
      <c r="L38" s="213"/>
      <c r="M38" s="214"/>
      <c r="N38" s="240" t="s">
        <v>625</v>
      </c>
      <c r="O38" s="213"/>
      <c r="P38" s="214"/>
    </row>
    <row r="39" spans="1:16" ht="14.25">
      <c r="A39" s="240" t="s">
        <v>626</v>
      </c>
      <c r="B39" s="213"/>
      <c r="C39" s="214"/>
      <c r="E39" s="240" t="s">
        <v>266</v>
      </c>
      <c r="F39" s="213"/>
      <c r="G39" s="214"/>
      <c r="H39" s="177" t="s">
        <v>626</v>
      </c>
      <c r="I39" s="177" t="s">
        <v>677</v>
      </c>
      <c r="J39" s="182" t="s">
        <v>3</v>
      </c>
      <c r="K39" s="241" t="s">
        <v>300</v>
      </c>
      <c r="L39" s="213"/>
      <c r="M39" s="214"/>
      <c r="N39" s="240" t="s">
        <v>678</v>
      </c>
      <c r="O39" s="213"/>
      <c r="P39" s="214"/>
    </row>
    <row r="40" spans="1:16" ht="14.25">
      <c r="A40" s="240" t="s">
        <v>301</v>
      </c>
      <c r="B40" s="213"/>
      <c r="C40" s="214"/>
      <c r="E40" s="240" t="s">
        <v>266</v>
      </c>
      <c r="F40" s="213"/>
      <c r="G40" s="214"/>
      <c r="H40" s="177" t="s">
        <v>301</v>
      </c>
      <c r="I40" s="177" t="s">
        <v>679</v>
      </c>
      <c r="J40" s="182" t="s">
        <v>4</v>
      </c>
      <c r="K40" s="241" t="s">
        <v>302</v>
      </c>
      <c r="L40" s="213"/>
      <c r="M40" s="214"/>
      <c r="N40" s="240" t="s">
        <v>680</v>
      </c>
      <c r="O40" s="213"/>
      <c r="P40" s="214"/>
    </row>
    <row r="41" spans="1:16" ht="14.25">
      <c r="A41" s="240" t="s">
        <v>303</v>
      </c>
      <c r="B41" s="213"/>
      <c r="C41" s="214"/>
      <c r="E41" s="240" t="s">
        <v>266</v>
      </c>
      <c r="F41" s="213"/>
      <c r="G41" s="214"/>
      <c r="H41" s="177" t="s">
        <v>303</v>
      </c>
      <c r="I41" s="177" t="s">
        <v>681</v>
      </c>
      <c r="J41" s="182" t="s">
        <v>5</v>
      </c>
      <c r="K41" s="241" t="s">
        <v>304</v>
      </c>
      <c r="L41" s="213"/>
      <c r="M41" s="214"/>
      <c r="N41" s="240" t="s">
        <v>682</v>
      </c>
      <c r="O41" s="213"/>
      <c r="P41" s="214"/>
    </row>
    <row r="42" spans="1:16" ht="14.25">
      <c r="A42" s="240" t="s">
        <v>305</v>
      </c>
      <c r="B42" s="213"/>
      <c r="C42" s="214"/>
      <c r="E42" s="240" t="s">
        <v>266</v>
      </c>
      <c r="F42" s="213"/>
      <c r="G42" s="214"/>
      <c r="H42" s="177" t="s">
        <v>305</v>
      </c>
      <c r="I42" s="177" t="s">
        <v>683</v>
      </c>
      <c r="J42" s="182" t="s">
        <v>6</v>
      </c>
      <c r="K42" s="241" t="s">
        <v>306</v>
      </c>
      <c r="L42" s="213"/>
      <c r="M42" s="214"/>
      <c r="N42" s="240" t="s">
        <v>684</v>
      </c>
      <c r="O42" s="213"/>
      <c r="P42" s="214"/>
    </row>
    <row r="43" spans="1:16" ht="14.25">
      <c r="A43" s="240" t="s">
        <v>307</v>
      </c>
      <c r="B43" s="213"/>
      <c r="C43" s="214"/>
      <c r="E43" s="240" t="s">
        <v>266</v>
      </c>
      <c r="F43" s="213"/>
      <c r="G43" s="214"/>
      <c r="H43" s="177" t="s">
        <v>307</v>
      </c>
      <c r="I43" s="177" t="s">
        <v>266</v>
      </c>
      <c r="J43" s="182" t="s">
        <v>39</v>
      </c>
      <c r="K43" s="241" t="s">
        <v>308</v>
      </c>
      <c r="L43" s="213"/>
      <c r="M43" s="214"/>
      <c r="N43" s="240" t="s">
        <v>266</v>
      </c>
      <c r="O43" s="213"/>
      <c r="P43" s="214"/>
    </row>
    <row r="44" spans="1:16" ht="14.25">
      <c r="A44" s="240" t="s">
        <v>309</v>
      </c>
      <c r="B44" s="213"/>
      <c r="C44" s="214"/>
      <c r="E44" s="240" t="s">
        <v>266</v>
      </c>
      <c r="F44" s="213"/>
      <c r="G44" s="214"/>
      <c r="H44" s="177" t="s">
        <v>309</v>
      </c>
      <c r="I44" s="177" t="s">
        <v>266</v>
      </c>
      <c r="J44" s="182" t="s">
        <v>40</v>
      </c>
      <c r="K44" s="241" t="s">
        <v>310</v>
      </c>
      <c r="L44" s="213"/>
      <c r="M44" s="214"/>
      <c r="N44" s="240" t="s">
        <v>266</v>
      </c>
      <c r="O44" s="213"/>
      <c r="P44" s="214"/>
    </row>
    <row r="45" spans="1:16" ht="14.25">
      <c r="A45" s="240" t="s">
        <v>627</v>
      </c>
      <c r="B45" s="213"/>
      <c r="C45" s="214"/>
      <c r="E45" s="240" t="s">
        <v>266</v>
      </c>
      <c r="F45" s="213"/>
      <c r="G45" s="214"/>
      <c r="H45" s="177" t="s">
        <v>627</v>
      </c>
      <c r="I45" s="177" t="s">
        <v>685</v>
      </c>
      <c r="J45" s="182" t="s">
        <v>21</v>
      </c>
      <c r="K45" s="241" t="s">
        <v>311</v>
      </c>
      <c r="L45" s="213"/>
      <c r="M45" s="214"/>
      <c r="N45" s="240" t="s">
        <v>686</v>
      </c>
      <c r="O45" s="213"/>
      <c r="P45" s="214"/>
    </row>
    <row r="46" spans="1:16" ht="14.25">
      <c r="A46" s="248" t="s">
        <v>280</v>
      </c>
      <c r="B46" s="213"/>
      <c r="C46" s="214"/>
      <c r="E46" s="248" t="s">
        <v>266</v>
      </c>
      <c r="F46" s="213"/>
      <c r="G46" s="214"/>
      <c r="H46" s="180" t="s">
        <v>280</v>
      </c>
      <c r="I46" s="180" t="s">
        <v>687</v>
      </c>
      <c r="J46" s="172" t="s">
        <v>13</v>
      </c>
      <c r="K46" s="250" t="s">
        <v>264</v>
      </c>
      <c r="L46" s="213"/>
      <c r="M46" s="214"/>
      <c r="N46" s="248" t="s">
        <v>688</v>
      </c>
      <c r="O46" s="213"/>
      <c r="P46" s="214"/>
    </row>
    <row r="47" spans="1:16" ht="14.25">
      <c r="A47" s="240" t="s">
        <v>266</v>
      </c>
      <c r="B47" s="213"/>
      <c r="C47" s="214"/>
      <c r="E47" s="240" t="s">
        <v>266</v>
      </c>
      <c r="F47" s="213"/>
      <c r="G47" s="214"/>
      <c r="H47" s="177" t="s">
        <v>266</v>
      </c>
      <c r="I47" s="177" t="s">
        <v>648</v>
      </c>
      <c r="J47" s="182" t="s">
        <v>237</v>
      </c>
      <c r="K47" s="241" t="s">
        <v>281</v>
      </c>
      <c r="L47" s="213"/>
      <c r="M47" s="214"/>
      <c r="N47" s="240" t="s">
        <v>689</v>
      </c>
      <c r="O47" s="213"/>
      <c r="P47" s="214"/>
    </row>
    <row r="48" spans="1:16" ht="14.25">
      <c r="A48" s="240" t="s">
        <v>266</v>
      </c>
      <c r="B48" s="213"/>
      <c r="C48" s="214"/>
      <c r="E48" s="240" t="s">
        <v>266</v>
      </c>
      <c r="F48" s="213"/>
      <c r="G48" s="214"/>
      <c r="H48" s="177" t="s">
        <v>266</v>
      </c>
      <c r="I48" s="177" t="s">
        <v>312</v>
      </c>
      <c r="J48" s="182" t="s">
        <v>192</v>
      </c>
      <c r="K48" s="241" t="s">
        <v>282</v>
      </c>
      <c r="L48" s="213"/>
      <c r="M48" s="214"/>
      <c r="N48" s="240" t="s">
        <v>266</v>
      </c>
      <c r="O48" s="213"/>
      <c r="P48" s="214"/>
    </row>
    <row r="49" spans="1:16" ht="14.25">
      <c r="A49" s="240" t="s">
        <v>266</v>
      </c>
      <c r="B49" s="213"/>
      <c r="C49" s="214"/>
      <c r="E49" s="240" t="s">
        <v>266</v>
      </c>
      <c r="F49" s="213"/>
      <c r="G49" s="214"/>
      <c r="H49" s="177" t="s">
        <v>266</v>
      </c>
      <c r="I49" s="177" t="s">
        <v>628</v>
      </c>
      <c r="J49" s="182" t="s">
        <v>327</v>
      </c>
      <c r="K49" s="241" t="s">
        <v>552</v>
      </c>
      <c r="L49" s="213"/>
      <c r="M49" s="214"/>
      <c r="N49" s="240" t="s">
        <v>266</v>
      </c>
      <c r="O49" s="213"/>
      <c r="P49" s="214"/>
    </row>
    <row r="50" spans="1:16" ht="14.25">
      <c r="A50" s="240" t="s">
        <v>266</v>
      </c>
      <c r="B50" s="213"/>
      <c r="C50" s="214"/>
      <c r="E50" s="240" t="s">
        <v>266</v>
      </c>
      <c r="F50" s="213"/>
      <c r="G50" s="214"/>
      <c r="H50" s="177" t="s">
        <v>266</v>
      </c>
      <c r="I50" s="177" t="s">
        <v>584</v>
      </c>
      <c r="J50" s="182" t="s">
        <v>244</v>
      </c>
      <c r="K50" s="241" t="s">
        <v>313</v>
      </c>
      <c r="L50" s="213"/>
      <c r="M50" s="214"/>
      <c r="N50" s="240" t="s">
        <v>266</v>
      </c>
      <c r="O50" s="213"/>
      <c r="P50" s="214"/>
    </row>
    <row r="51" spans="1:16" ht="14.25">
      <c r="A51" s="240" t="s">
        <v>266</v>
      </c>
      <c r="B51" s="213"/>
      <c r="C51" s="214"/>
      <c r="E51" s="240" t="s">
        <v>266</v>
      </c>
      <c r="F51" s="213"/>
      <c r="G51" s="214"/>
      <c r="H51" s="177" t="s">
        <v>266</v>
      </c>
      <c r="I51" s="177" t="s">
        <v>654</v>
      </c>
      <c r="J51" s="182" t="s">
        <v>283</v>
      </c>
      <c r="K51" s="241" t="s">
        <v>284</v>
      </c>
      <c r="L51" s="213"/>
      <c r="M51" s="214"/>
      <c r="N51" s="240" t="s">
        <v>655</v>
      </c>
      <c r="O51" s="213"/>
      <c r="P51" s="214"/>
    </row>
    <row r="52" spans="1:16" ht="14.25">
      <c r="A52" s="240" t="s">
        <v>266</v>
      </c>
      <c r="B52" s="213"/>
      <c r="C52" s="214"/>
      <c r="E52" s="240" t="s">
        <v>266</v>
      </c>
      <c r="F52" s="213"/>
      <c r="G52" s="214"/>
      <c r="H52" s="177" t="s">
        <v>266</v>
      </c>
      <c r="I52" s="177" t="s">
        <v>600</v>
      </c>
      <c r="J52" s="182" t="s">
        <v>332</v>
      </c>
      <c r="K52" s="241" t="s">
        <v>601</v>
      </c>
      <c r="L52" s="213"/>
      <c r="M52" s="214"/>
      <c r="N52" s="240" t="s">
        <v>266</v>
      </c>
      <c r="O52" s="213"/>
      <c r="P52" s="214"/>
    </row>
    <row r="53" spans="1:16" ht="14.25">
      <c r="A53" s="240" t="s">
        <v>266</v>
      </c>
      <c r="B53" s="213"/>
      <c r="C53" s="214"/>
      <c r="E53" s="240" t="s">
        <v>266</v>
      </c>
      <c r="F53" s="213"/>
      <c r="G53" s="214"/>
      <c r="H53" s="177" t="s">
        <v>266</v>
      </c>
      <c r="I53" s="177" t="s">
        <v>690</v>
      </c>
      <c r="J53" s="182" t="s">
        <v>333</v>
      </c>
      <c r="K53" s="241" t="s">
        <v>581</v>
      </c>
      <c r="L53" s="213"/>
      <c r="M53" s="214"/>
      <c r="N53" s="240" t="s">
        <v>691</v>
      </c>
      <c r="O53" s="213"/>
      <c r="P53" s="214"/>
    </row>
    <row r="54" spans="1:16" ht="14.25">
      <c r="A54" s="240" t="s">
        <v>266</v>
      </c>
      <c r="B54" s="213"/>
      <c r="C54" s="214"/>
      <c r="E54" s="240" t="s">
        <v>266</v>
      </c>
      <c r="F54" s="213"/>
      <c r="G54" s="214"/>
      <c r="H54" s="177" t="s">
        <v>266</v>
      </c>
      <c r="I54" s="177" t="s">
        <v>658</v>
      </c>
      <c r="J54" s="182" t="s">
        <v>285</v>
      </c>
      <c r="K54" s="241" t="s">
        <v>286</v>
      </c>
      <c r="L54" s="213"/>
      <c r="M54" s="214"/>
      <c r="N54" s="240" t="s">
        <v>599</v>
      </c>
      <c r="O54" s="213"/>
      <c r="P54" s="214"/>
    </row>
    <row r="55" spans="1:16" ht="14.25">
      <c r="A55" s="240" t="s">
        <v>266</v>
      </c>
      <c r="B55" s="213"/>
      <c r="C55" s="214"/>
      <c r="E55" s="240" t="s">
        <v>266</v>
      </c>
      <c r="F55" s="213"/>
      <c r="G55" s="214"/>
      <c r="H55" s="177" t="s">
        <v>266</v>
      </c>
      <c r="I55" s="177" t="s">
        <v>659</v>
      </c>
      <c r="J55" s="182" t="s">
        <v>287</v>
      </c>
      <c r="K55" s="241" t="s">
        <v>288</v>
      </c>
      <c r="L55" s="213"/>
      <c r="M55" s="214"/>
      <c r="N55" s="240" t="s">
        <v>660</v>
      </c>
      <c r="O55" s="213"/>
      <c r="P55" s="214"/>
    </row>
    <row r="56" spans="1:16" ht="14.25">
      <c r="A56" s="240" t="s">
        <v>266</v>
      </c>
      <c r="B56" s="213"/>
      <c r="C56" s="214"/>
      <c r="E56" s="240" t="s">
        <v>266</v>
      </c>
      <c r="F56" s="213"/>
      <c r="G56" s="214"/>
      <c r="H56" s="177" t="s">
        <v>266</v>
      </c>
      <c r="I56" s="177" t="s">
        <v>582</v>
      </c>
      <c r="J56" s="182" t="s">
        <v>335</v>
      </c>
      <c r="K56" s="241" t="s">
        <v>583</v>
      </c>
      <c r="L56" s="213"/>
      <c r="M56" s="214"/>
      <c r="N56" s="240" t="s">
        <v>266</v>
      </c>
      <c r="O56" s="213"/>
      <c r="P56" s="214"/>
    </row>
    <row r="57" spans="1:16" ht="14.25">
      <c r="A57" s="240" t="s">
        <v>266</v>
      </c>
      <c r="B57" s="213"/>
      <c r="C57" s="214"/>
      <c r="E57" s="240" t="s">
        <v>266</v>
      </c>
      <c r="F57" s="213"/>
      <c r="G57" s="214"/>
      <c r="H57" s="177" t="s">
        <v>266</v>
      </c>
      <c r="I57" s="177" t="s">
        <v>692</v>
      </c>
      <c r="J57" s="182" t="s">
        <v>314</v>
      </c>
      <c r="K57" s="241" t="s">
        <v>315</v>
      </c>
      <c r="L57" s="213"/>
      <c r="M57" s="214"/>
      <c r="N57" s="240" t="s">
        <v>664</v>
      </c>
      <c r="O57" s="213"/>
      <c r="P57" s="214"/>
    </row>
    <row r="58" spans="1:16" ht="14.25">
      <c r="A58" s="240" t="s">
        <v>266</v>
      </c>
      <c r="B58" s="213"/>
      <c r="C58" s="214"/>
      <c r="E58" s="240" t="s">
        <v>266</v>
      </c>
      <c r="F58" s="213"/>
      <c r="G58" s="214"/>
      <c r="H58" s="177" t="s">
        <v>266</v>
      </c>
      <c r="I58" s="177" t="s">
        <v>693</v>
      </c>
      <c r="J58" s="182" t="s">
        <v>7</v>
      </c>
      <c r="K58" s="241" t="s">
        <v>289</v>
      </c>
      <c r="L58" s="213"/>
      <c r="M58" s="214"/>
      <c r="N58" s="240" t="s">
        <v>694</v>
      </c>
      <c r="O58" s="213"/>
      <c r="P58" s="214"/>
    </row>
    <row r="59" spans="1:16" ht="14.25">
      <c r="A59" s="248" t="s">
        <v>266</v>
      </c>
      <c r="B59" s="213"/>
      <c r="C59" s="214"/>
      <c r="E59" s="248" t="s">
        <v>266</v>
      </c>
      <c r="F59" s="213"/>
      <c r="G59" s="214"/>
      <c r="H59" s="180" t="s">
        <v>266</v>
      </c>
      <c r="I59" s="180" t="s">
        <v>695</v>
      </c>
      <c r="J59" s="172" t="s">
        <v>13</v>
      </c>
      <c r="K59" s="250" t="s">
        <v>264</v>
      </c>
      <c r="L59" s="213"/>
      <c r="M59" s="214"/>
      <c r="N59" s="248" t="s">
        <v>696</v>
      </c>
      <c r="O59" s="213"/>
      <c r="P59" s="214"/>
    </row>
    <row r="60" spans="1:16" ht="15" thickBot="1">
      <c r="A60" s="253" t="s">
        <v>280</v>
      </c>
      <c r="B60" s="254"/>
      <c r="C60" s="255"/>
      <c r="E60" s="253" t="s">
        <v>266</v>
      </c>
      <c r="F60" s="254"/>
      <c r="G60" s="255"/>
      <c r="H60" s="185" t="s">
        <v>280</v>
      </c>
      <c r="I60" s="185" t="s">
        <v>697</v>
      </c>
      <c r="J60" s="186" t="s">
        <v>240</v>
      </c>
      <c r="K60" s="256" t="s">
        <v>264</v>
      </c>
      <c r="L60" s="254"/>
      <c r="M60" s="255"/>
      <c r="N60" s="253" t="s">
        <v>698</v>
      </c>
      <c r="O60" s="254"/>
      <c r="P60" s="255"/>
    </row>
    <row r="61" spans="1:16" ht="15" thickTop="1">
      <c r="A61" s="248" t="s">
        <v>266</v>
      </c>
      <c r="B61" s="213"/>
      <c r="C61" s="214"/>
      <c r="E61" s="248" t="s">
        <v>266</v>
      </c>
      <c r="F61" s="213"/>
      <c r="G61" s="214"/>
      <c r="H61" s="180" t="s">
        <v>266</v>
      </c>
      <c r="I61" s="180" t="s">
        <v>699</v>
      </c>
      <c r="J61" s="172" t="s">
        <v>241</v>
      </c>
      <c r="K61" s="250" t="s">
        <v>264</v>
      </c>
      <c r="L61" s="213"/>
      <c r="M61" s="214"/>
      <c r="N61" s="248" t="s">
        <v>700</v>
      </c>
      <c r="O61" s="213"/>
      <c r="P61" s="214"/>
    </row>
    <row r="62" spans="1:16" ht="14.25">
      <c r="A62" s="251" t="s">
        <v>232</v>
      </c>
      <c r="B62" s="213"/>
      <c r="C62" s="213"/>
      <c r="E62" s="252" t="s">
        <v>232</v>
      </c>
      <c r="F62" s="213"/>
      <c r="G62" s="213"/>
      <c r="H62" s="171" t="s">
        <v>232</v>
      </c>
      <c r="I62" s="171" t="s">
        <v>701</v>
      </c>
      <c r="J62" s="180" t="s">
        <v>242</v>
      </c>
      <c r="K62" s="247" t="s">
        <v>232</v>
      </c>
      <c r="L62" s="213"/>
      <c r="M62" s="214"/>
      <c r="N62" s="248" t="s">
        <v>701</v>
      </c>
      <c r="O62" s="213"/>
      <c r="P62" s="214"/>
    </row>
    <row r="63" ht="19.5" customHeight="1" hidden="1" thickTop="1"/>
    <row r="64" ht="15.75" customHeight="1"/>
    <row r="65" spans="2:3" ht="19.5" customHeight="1">
      <c r="B65" s="259" t="s">
        <v>316</v>
      </c>
      <c r="C65" s="221"/>
    </row>
    <row r="66" ht="0" customHeight="1" hidden="1"/>
    <row r="67" spans="3:12" ht="19.5" customHeight="1">
      <c r="C67" s="260" t="s">
        <v>317</v>
      </c>
      <c r="D67" s="221"/>
      <c r="E67" s="221"/>
      <c r="F67" s="221"/>
      <c r="G67" s="221"/>
      <c r="H67" s="221"/>
      <c r="I67" s="221"/>
      <c r="J67" s="221"/>
      <c r="K67" s="221"/>
      <c r="L67" s="221"/>
    </row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</sheetData>
  <sheetProtection/>
  <mergeCells count="225">
    <mergeCell ref="B65:C65"/>
    <mergeCell ref="C67:L67"/>
    <mergeCell ref="A35:C35"/>
    <mergeCell ref="E35:G35"/>
    <mergeCell ref="K35:M35"/>
    <mergeCell ref="N35:P35"/>
    <mergeCell ref="A36:C36"/>
    <mergeCell ref="E36:G36"/>
    <mergeCell ref="K36:M36"/>
    <mergeCell ref="N36:P36"/>
    <mergeCell ref="A39:C39"/>
    <mergeCell ref="E39:G39"/>
    <mergeCell ref="K39:M39"/>
    <mergeCell ref="N39:P39"/>
    <mergeCell ref="A44:C44"/>
    <mergeCell ref="E44:G44"/>
    <mergeCell ref="K44:M44"/>
    <mergeCell ref="N44:P44"/>
    <mergeCell ref="K43:M43"/>
    <mergeCell ref="N43:P43"/>
    <mergeCell ref="A37:C37"/>
    <mergeCell ref="E37:G37"/>
    <mergeCell ref="K37:M37"/>
    <mergeCell ref="N37:P37"/>
    <mergeCell ref="A38:C38"/>
    <mergeCell ref="E38:G38"/>
    <mergeCell ref="K38:M38"/>
    <mergeCell ref="N38:P38"/>
    <mergeCell ref="A45:C45"/>
    <mergeCell ref="E45:G45"/>
    <mergeCell ref="K45:M45"/>
    <mergeCell ref="N45:P45"/>
    <mergeCell ref="A31:C31"/>
    <mergeCell ref="E31:G31"/>
    <mergeCell ref="K31:M31"/>
    <mergeCell ref="N31:P31"/>
    <mergeCell ref="A43:C43"/>
    <mergeCell ref="E43:G43"/>
    <mergeCell ref="A40:C40"/>
    <mergeCell ref="E40:G40"/>
    <mergeCell ref="A29:C29"/>
    <mergeCell ref="E29:G29"/>
    <mergeCell ref="K29:M29"/>
    <mergeCell ref="N29:P29"/>
    <mergeCell ref="A30:C30"/>
    <mergeCell ref="E30:G30"/>
    <mergeCell ref="K30:M30"/>
    <mergeCell ref="N30:P30"/>
    <mergeCell ref="A50:C50"/>
    <mergeCell ref="E50:G50"/>
    <mergeCell ref="K50:M50"/>
    <mergeCell ref="N50:P50"/>
    <mergeCell ref="A48:C48"/>
    <mergeCell ref="E48:G48"/>
    <mergeCell ref="K48:M48"/>
    <mergeCell ref="N48:P48"/>
    <mergeCell ref="A49:C49"/>
    <mergeCell ref="E49:G49"/>
    <mergeCell ref="K49:M49"/>
    <mergeCell ref="N49:P49"/>
    <mergeCell ref="K46:M46"/>
    <mergeCell ref="N46:P46"/>
    <mergeCell ref="A47:C47"/>
    <mergeCell ref="E47:G47"/>
    <mergeCell ref="K47:M47"/>
    <mergeCell ref="N47:P47"/>
    <mergeCell ref="A46:C46"/>
    <mergeCell ref="E46:G46"/>
    <mergeCell ref="K27:M27"/>
    <mergeCell ref="N27:P27"/>
    <mergeCell ref="A28:C28"/>
    <mergeCell ref="E28:G28"/>
    <mergeCell ref="K28:M28"/>
    <mergeCell ref="N28:P28"/>
    <mergeCell ref="K40:M40"/>
    <mergeCell ref="N40:P40"/>
    <mergeCell ref="A61:C61"/>
    <mergeCell ref="E61:G61"/>
    <mergeCell ref="K61:M61"/>
    <mergeCell ref="N61:P61"/>
    <mergeCell ref="K60:M60"/>
    <mergeCell ref="N60:P60"/>
    <mergeCell ref="A57:C57"/>
    <mergeCell ref="E57:G57"/>
    <mergeCell ref="A62:C62"/>
    <mergeCell ref="E62:G62"/>
    <mergeCell ref="K62:M62"/>
    <mergeCell ref="N62:P62"/>
    <mergeCell ref="A59:C59"/>
    <mergeCell ref="E59:G59"/>
    <mergeCell ref="K59:M59"/>
    <mergeCell ref="N59:P59"/>
    <mergeCell ref="A60:C60"/>
    <mergeCell ref="E60:G60"/>
    <mergeCell ref="K57:M57"/>
    <mergeCell ref="N57:P57"/>
    <mergeCell ref="A58:C58"/>
    <mergeCell ref="E58:G58"/>
    <mergeCell ref="K58:M58"/>
    <mergeCell ref="N58:P58"/>
    <mergeCell ref="A55:C55"/>
    <mergeCell ref="E55:G55"/>
    <mergeCell ref="K55:M55"/>
    <mergeCell ref="N55:P55"/>
    <mergeCell ref="A56:C56"/>
    <mergeCell ref="E56:G56"/>
    <mergeCell ref="K56:M56"/>
    <mergeCell ref="N56:P56"/>
    <mergeCell ref="A53:C53"/>
    <mergeCell ref="E53:G53"/>
    <mergeCell ref="K53:M53"/>
    <mergeCell ref="N53:P53"/>
    <mergeCell ref="A54:C54"/>
    <mergeCell ref="E54:G54"/>
    <mergeCell ref="K54:M54"/>
    <mergeCell ref="N54:P54"/>
    <mergeCell ref="A26:C26"/>
    <mergeCell ref="E26:G26"/>
    <mergeCell ref="K26:M26"/>
    <mergeCell ref="N26:P26"/>
    <mergeCell ref="A51:C51"/>
    <mergeCell ref="E51:G51"/>
    <mergeCell ref="K51:M51"/>
    <mergeCell ref="N51:P51"/>
    <mergeCell ref="A27:C27"/>
    <mergeCell ref="E27:G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E6:G6"/>
    <mergeCell ref="K6:M6"/>
    <mergeCell ref="N6:P6"/>
    <mergeCell ref="A7:C7"/>
    <mergeCell ref="E7:G7"/>
    <mergeCell ref="K7:M7"/>
    <mergeCell ref="N7:P7"/>
    <mergeCell ref="K42:M42"/>
    <mergeCell ref="N42:P42"/>
    <mergeCell ref="A1:E1"/>
    <mergeCell ref="G1:K2"/>
    <mergeCell ref="G3:K3"/>
    <mergeCell ref="G4:K4"/>
    <mergeCell ref="A5:I5"/>
    <mergeCell ref="K5:M5"/>
    <mergeCell ref="N5:P5"/>
    <mergeCell ref="A6:C6"/>
    <mergeCell ref="A52:C52"/>
    <mergeCell ref="E52:G52"/>
    <mergeCell ref="K52:M52"/>
    <mergeCell ref="N52:P52"/>
    <mergeCell ref="A41:C41"/>
    <mergeCell ref="E41:G41"/>
    <mergeCell ref="K41:M41"/>
    <mergeCell ref="N41:P41"/>
    <mergeCell ref="A42:C42"/>
    <mergeCell ref="E42:G4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40" zoomScaleSheetLayoutView="140" workbookViewId="0" topLeftCell="A1">
      <selection activeCell="A9" sqref="A9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261" t="s">
        <v>49</v>
      </c>
      <c r="B1" s="261"/>
      <c r="C1" s="261"/>
      <c r="D1" s="261"/>
      <c r="E1" s="261"/>
      <c r="F1" s="261"/>
    </row>
    <row r="2" spans="1:6" ht="18.75">
      <c r="A2" s="261" t="s">
        <v>238</v>
      </c>
      <c r="B2" s="261"/>
      <c r="C2" s="261"/>
      <c r="D2" s="261"/>
      <c r="E2" s="261"/>
      <c r="F2" s="261"/>
    </row>
    <row r="3" spans="1:6" ht="18.75">
      <c r="A3" s="261" t="s">
        <v>736</v>
      </c>
      <c r="B3" s="261"/>
      <c r="C3" s="261"/>
      <c r="D3" s="261"/>
      <c r="E3" s="261"/>
      <c r="F3" s="261"/>
    </row>
    <row r="4" spans="1:6" ht="18.75">
      <c r="A4" s="262"/>
      <c r="B4" s="262"/>
      <c r="C4" s="262"/>
      <c r="D4" s="262"/>
      <c r="E4" s="262"/>
      <c r="F4" s="262"/>
    </row>
    <row r="5" spans="1:6" ht="18.75">
      <c r="A5" s="263" t="s">
        <v>8</v>
      </c>
      <c r="B5" s="264"/>
      <c r="C5" s="265"/>
      <c r="D5" s="265"/>
      <c r="E5" s="265"/>
      <c r="F5" s="266"/>
    </row>
    <row r="6" spans="1:6" ht="18.75">
      <c r="A6" s="269" t="s">
        <v>16</v>
      </c>
      <c r="B6" s="267" t="s">
        <v>0</v>
      </c>
      <c r="C6" s="267" t="s">
        <v>15</v>
      </c>
      <c r="D6" s="267" t="s">
        <v>239</v>
      </c>
      <c r="E6" s="267" t="s">
        <v>23</v>
      </c>
      <c r="F6" s="58" t="s">
        <v>81</v>
      </c>
    </row>
    <row r="7" spans="1:6" ht="18.75">
      <c r="A7" s="269"/>
      <c r="B7" s="267"/>
      <c r="C7" s="267"/>
      <c r="D7" s="267"/>
      <c r="E7" s="267"/>
      <c r="F7" s="58" t="s">
        <v>15</v>
      </c>
    </row>
    <row r="8" spans="1:6" ht="18.75">
      <c r="A8" s="72" t="s">
        <v>24</v>
      </c>
      <c r="B8" s="63"/>
      <c r="C8" s="59"/>
      <c r="D8" s="59"/>
      <c r="E8" s="59"/>
      <c r="F8" s="59"/>
    </row>
    <row r="9" spans="1:6" ht="18.75">
      <c r="A9" s="73" t="s">
        <v>25</v>
      </c>
      <c r="B9" s="42" t="s">
        <v>194</v>
      </c>
      <c r="C9" s="44"/>
      <c r="D9" s="44"/>
      <c r="E9" s="44"/>
      <c r="F9" s="44"/>
    </row>
    <row r="10" spans="1:6" ht="18.75">
      <c r="A10" s="74" t="s">
        <v>26</v>
      </c>
      <c r="B10" s="60">
        <v>411001</v>
      </c>
      <c r="C10" s="44">
        <v>313470</v>
      </c>
      <c r="D10" s="130">
        <v>393302</v>
      </c>
      <c r="E10" s="44">
        <f>4654+14606+393302</f>
        <v>412562</v>
      </c>
      <c r="F10" s="44">
        <f>E10-C10</f>
        <v>99092</v>
      </c>
    </row>
    <row r="11" spans="1:6" ht="18.75">
      <c r="A11" s="74" t="s">
        <v>27</v>
      </c>
      <c r="B11" s="60">
        <v>411002</v>
      </c>
      <c r="C11" s="44">
        <v>130200</v>
      </c>
      <c r="D11" s="44">
        <v>32515</v>
      </c>
      <c r="E11" s="44">
        <f>144+18088+28427+32515</f>
        <v>79174</v>
      </c>
      <c r="F11" s="44">
        <f>E11-C11</f>
        <v>-51026</v>
      </c>
    </row>
    <row r="12" spans="1:6" ht="18.75">
      <c r="A12" s="74" t="s">
        <v>41</v>
      </c>
      <c r="B12" s="60">
        <v>411003</v>
      </c>
      <c r="C12" s="44">
        <v>10900</v>
      </c>
      <c r="D12" s="129">
        <v>10476</v>
      </c>
      <c r="E12" s="44">
        <f>10476</f>
        <v>10476</v>
      </c>
      <c r="F12" s="44">
        <f>E12-C12</f>
        <v>-424</v>
      </c>
    </row>
    <row r="13" spans="1:6" ht="19.5" thickBot="1">
      <c r="A13" s="75" t="s">
        <v>13</v>
      </c>
      <c r="B13" s="2"/>
      <c r="C13" s="62">
        <f>SUM(C10:C12)</f>
        <v>454570</v>
      </c>
      <c r="D13" s="62">
        <f>SUM(D10:D12)</f>
        <v>436293</v>
      </c>
      <c r="E13" s="62">
        <f>SUM(E10:E12)</f>
        <v>502212</v>
      </c>
      <c r="F13" s="62">
        <f>SUM(F10:F12)</f>
        <v>47642</v>
      </c>
    </row>
    <row r="14" spans="1:6" ht="19.5" thickTop="1">
      <c r="A14" s="76" t="s">
        <v>28</v>
      </c>
      <c r="B14" s="57" t="s">
        <v>195</v>
      </c>
      <c r="C14" s="44"/>
      <c r="D14" s="44"/>
      <c r="E14" s="44"/>
      <c r="F14" s="44"/>
    </row>
    <row r="15" spans="1:6" ht="18.75">
      <c r="A15" s="141" t="s">
        <v>224</v>
      </c>
      <c r="B15" s="6" t="s">
        <v>225</v>
      </c>
      <c r="C15" s="44">
        <v>1160</v>
      </c>
      <c r="D15" s="44"/>
      <c r="E15" s="44">
        <f>58.2+145.5+1367.7</f>
        <v>1571.4</v>
      </c>
      <c r="F15" s="44">
        <f>E15-C15</f>
        <v>411.4000000000001</v>
      </c>
    </row>
    <row r="16" spans="1:6" ht="18.75">
      <c r="A16" s="74" t="s">
        <v>29</v>
      </c>
      <c r="B16" s="60">
        <v>412106</v>
      </c>
      <c r="C16" s="44">
        <v>25700</v>
      </c>
      <c r="D16" s="44">
        <v>178.6</v>
      </c>
      <c r="E16" s="44">
        <f>78+27574+168+27+141+178.6</f>
        <v>28166.6</v>
      </c>
      <c r="F16" s="44">
        <f aca="true" t="shared" si="0" ref="F16:F25">E16-C16</f>
        <v>2466.5999999999985</v>
      </c>
    </row>
    <row r="17" spans="1:6" ht="18.75">
      <c r="A17" s="74" t="s">
        <v>199</v>
      </c>
      <c r="B17" s="60">
        <v>412111</v>
      </c>
      <c r="C17" s="44">
        <v>100</v>
      </c>
      <c r="D17" s="130"/>
      <c r="E17" s="44">
        <f>10+10</f>
        <v>20</v>
      </c>
      <c r="F17" s="44">
        <f t="shared" si="0"/>
        <v>-80</v>
      </c>
    </row>
    <row r="18" spans="1:6" ht="18.75">
      <c r="A18" s="74" t="s">
        <v>59</v>
      </c>
      <c r="B18" s="60">
        <v>412128</v>
      </c>
      <c r="C18" s="44">
        <v>340</v>
      </c>
      <c r="D18" s="44"/>
      <c r="E18" s="44">
        <f>20+120+70</f>
        <v>210</v>
      </c>
      <c r="F18" s="44">
        <f t="shared" si="0"/>
        <v>-130</v>
      </c>
    </row>
    <row r="19" spans="1:6" ht="18.75">
      <c r="A19" s="74" t="s">
        <v>76</v>
      </c>
      <c r="B19" s="4" t="s">
        <v>200</v>
      </c>
      <c r="C19" s="44">
        <v>25400</v>
      </c>
      <c r="D19" s="44"/>
      <c r="E19" s="44">
        <f>4329</f>
        <v>4329</v>
      </c>
      <c r="F19" s="44">
        <f t="shared" si="0"/>
        <v>-21071</v>
      </c>
    </row>
    <row r="20" spans="1:6" ht="18.75">
      <c r="A20" s="74" t="s">
        <v>77</v>
      </c>
      <c r="B20" s="4" t="s">
        <v>201</v>
      </c>
      <c r="C20" s="44">
        <v>4000</v>
      </c>
      <c r="D20" s="130"/>
      <c r="E20" s="44">
        <f>1000</f>
        <v>1000</v>
      </c>
      <c r="F20" s="44">
        <f t="shared" si="0"/>
        <v>-3000</v>
      </c>
    </row>
    <row r="21" spans="1:6" ht="18.75">
      <c r="A21" s="74" t="s">
        <v>202</v>
      </c>
      <c r="B21" s="4" t="s">
        <v>203</v>
      </c>
      <c r="C21" s="44">
        <v>63400</v>
      </c>
      <c r="D21" s="44">
        <v>42600</v>
      </c>
      <c r="E21" s="44">
        <f>2500+7600+42600</f>
        <v>52700</v>
      </c>
      <c r="F21" s="44">
        <f t="shared" si="0"/>
        <v>-10700</v>
      </c>
    </row>
    <row r="22" spans="1:6" ht="18.75">
      <c r="A22" s="74" t="s">
        <v>78</v>
      </c>
      <c r="B22" s="4" t="s">
        <v>204</v>
      </c>
      <c r="C22" s="44">
        <v>26100</v>
      </c>
      <c r="D22" s="44">
        <v>2120</v>
      </c>
      <c r="E22" s="44">
        <f>100+2020+2720+3940+2120+2120</f>
        <v>13020</v>
      </c>
      <c r="F22" s="44">
        <f t="shared" si="0"/>
        <v>-13080</v>
      </c>
    </row>
    <row r="23" spans="1:6" ht="18.75">
      <c r="A23" s="74" t="s">
        <v>79</v>
      </c>
      <c r="B23" s="4" t="s">
        <v>205</v>
      </c>
      <c r="C23" s="44">
        <v>620</v>
      </c>
      <c r="D23" s="44">
        <v>40</v>
      </c>
      <c r="E23" s="44">
        <f>20+60+60+20+20+40</f>
        <v>220</v>
      </c>
      <c r="F23" s="44">
        <f>E23-C23</f>
        <v>-400</v>
      </c>
    </row>
    <row r="24" spans="1:6" ht="18.75">
      <c r="A24" s="74" t="s">
        <v>616</v>
      </c>
      <c r="B24" s="4" t="s">
        <v>617</v>
      </c>
      <c r="C24" s="44">
        <v>0</v>
      </c>
      <c r="D24" s="44"/>
      <c r="E24" s="44">
        <f>1000</f>
        <v>1000</v>
      </c>
      <c r="F24" s="44">
        <f t="shared" si="0"/>
        <v>1000</v>
      </c>
    </row>
    <row r="25" spans="1:6" ht="19.5" thickBot="1">
      <c r="A25" s="75" t="s">
        <v>13</v>
      </c>
      <c r="B25" s="63"/>
      <c r="C25" s="62">
        <f>SUM(C15:C24)</f>
        <v>146820</v>
      </c>
      <c r="D25" s="62">
        <f>SUM(D15:D24)</f>
        <v>44938.6</v>
      </c>
      <c r="E25" s="62">
        <f>SUM(E15:E24)</f>
        <v>102237</v>
      </c>
      <c r="F25" s="62">
        <f t="shared" si="0"/>
        <v>-44583</v>
      </c>
    </row>
    <row r="26" spans="1:6" ht="19.5" thickTop="1">
      <c r="A26" s="77" t="s">
        <v>30</v>
      </c>
      <c r="B26" s="42" t="s">
        <v>196</v>
      </c>
      <c r="C26" s="44"/>
      <c r="D26" s="44"/>
      <c r="E26" s="44"/>
      <c r="F26" s="44"/>
    </row>
    <row r="27" spans="1:6" ht="18.75">
      <c r="A27" s="74" t="s">
        <v>31</v>
      </c>
      <c r="B27" s="4" t="s">
        <v>206</v>
      </c>
      <c r="C27" s="44">
        <v>240300</v>
      </c>
      <c r="D27" s="44">
        <v>28218.49</v>
      </c>
      <c r="E27" s="44">
        <f>5251.28+8775.22+19796.73+44956.43+3792.21+28218.49</f>
        <v>110790.36000000002</v>
      </c>
      <c r="F27" s="44">
        <f>E27-C27</f>
        <v>-129509.63999999998</v>
      </c>
    </row>
    <row r="28" spans="1:6" ht="18.75">
      <c r="A28" s="74" t="s">
        <v>595</v>
      </c>
      <c r="B28" s="4"/>
      <c r="C28" s="44"/>
      <c r="D28" s="44"/>
      <c r="E28" s="44">
        <f>500</f>
        <v>500</v>
      </c>
      <c r="F28" s="44">
        <f>E28-C28</f>
        <v>500</v>
      </c>
    </row>
    <row r="29" spans="1:6" ht="19.5" thickBot="1">
      <c r="A29" s="75" t="s">
        <v>13</v>
      </c>
      <c r="B29" s="63"/>
      <c r="C29" s="62">
        <f>SUM(C27)</f>
        <v>240300</v>
      </c>
      <c r="D29" s="62">
        <f>SUM(D27:D28)</f>
        <v>28218.49</v>
      </c>
      <c r="E29" s="62">
        <f>SUM(E27:E28)</f>
        <v>111290.36000000002</v>
      </c>
      <c r="F29" s="62">
        <f>SUM(F27)</f>
        <v>-129509.63999999998</v>
      </c>
    </row>
    <row r="30" spans="1:6" ht="19.5" thickTop="1">
      <c r="A30" s="77" t="s">
        <v>32</v>
      </c>
      <c r="B30" s="42" t="s">
        <v>197</v>
      </c>
      <c r="C30" s="44"/>
      <c r="D30" s="44"/>
      <c r="E30" s="44"/>
      <c r="F30" s="44"/>
    </row>
    <row r="31" spans="1:6" ht="18.75">
      <c r="A31" s="74" t="s">
        <v>33</v>
      </c>
      <c r="B31" s="4" t="s">
        <v>207</v>
      </c>
      <c r="C31" s="44">
        <v>9000</v>
      </c>
      <c r="D31" s="64"/>
      <c r="E31" s="44">
        <f>D31</f>
        <v>0</v>
      </c>
      <c r="F31" s="44">
        <f>E31-C31</f>
        <v>-9000</v>
      </c>
    </row>
    <row r="32" spans="1:6" ht="18.75">
      <c r="A32" s="74" t="s">
        <v>60</v>
      </c>
      <c r="B32" s="4" t="s">
        <v>208</v>
      </c>
      <c r="C32" s="44">
        <v>100</v>
      </c>
      <c r="D32" s="130"/>
      <c r="E32" s="44"/>
      <c r="F32" s="44">
        <f>E32-C32</f>
        <v>-100</v>
      </c>
    </row>
    <row r="33" spans="1:6" ht="18.75">
      <c r="A33" s="74" t="s">
        <v>61</v>
      </c>
      <c r="B33" s="4" t="s">
        <v>209</v>
      </c>
      <c r="C33" s="44">
        <v>900</v>
      </c>
      <c r="D33" s="64"/>
      <c r="E33" s="44">
        <f>1500</f>
        <v>1500</v>
      </c>
      <c r="F33" s="44">
        <f>E33-C33</f>
        <v>600</v>
      </c>
    </row>
    <row r="34" spans="1:6" ht="19.5" thickBot="1">
      <c r="A34" s="75" t="s">
        <v>13</v>
      </c>
      <c r="B34" s="4"/>
      <c r="C34" s="62">
        <f>SUM(C31:C33)</f>
        <v>10000</v>
      </c>
      <c r="D34" s="62"/>
      <c r="E34" s="62">
        <f>SUM(E33)</f>
        <v>1500</v>
      </c>
      <c r="F34" s="62">
        <f>SUM(F31:F33)</f>
        <v>-8500</v>
      </c>
    </row>
    <row r="35" spans="1:6" ht="19.5" thickTop="1">
      <c r="A35" s="73" t="s">
        <v>58</v>
      </c>
      <c r="B35" s="42" t="s">
        <v>198</v>
      </c>
      <c r="C35" s="44"/>
      <c r="D35" s="44"/>
      <c r="E35" s="44"/>
      <c r="F35" s="44"/>
    </row>
    <row r="36" spans="1:6" ht="18.75">
      <c r="A36" s="74" t="s">
        <v>62</v>
      </c>
      <c r="B36" s="4" t="s">
        <v>210</v>
      </c>
      <c r="C36" s="44">
        <v>300</v>
      </c>
      <c r="D36" s="130"/>
      <c r="E36" s="130">
        <f>585</f>
        <v>585</v>
      </c>
      <c r="F36" s="44">
        <f>E36-C36</f>
        <v>285</v>
      </c>
    </row>
    <row r="37" spans="1:6" ht="19.5" thickBot="1">
      <c r="A37" s="78" t="s">
        <v>13</v>
      </c>
      <c r="B37" s="65"/>
      <c r="C37" s="62">
        <f>SUM(C36)</f>
        <v>300</v>
      </c>
      <c r="D37" s="62"/>
      <c r="E37" s="62">
        <f>SUM(E35:E36)</f>
        <v>585</v>
      </c>
      <c r="F37" s="62">
        <f>E37-C37</f>
        <v>285</v>
      </c>
    </row>
    <row r="38" spans="1:6" ht="18.75" customHeight="1" thickTop="1">
      <c r="A38" s="270"/>
      <c r="B38" s="270"/>
      <c r="C38" s="270"/>
      <c r="D38" s="270"/>
      <c r="E38" s="270"/>
      <c r="F38" s="270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66"/>
      <c r="B42" s="66"/>
      <c r="C42" s="66"/>
      <c r="D42" s="66"/>
      <c r="E42" s="66"/>
      <c r="F42" s="66"/>
    </row>
    <row r="43" spans="1:6" ht="18.75" customHeight="1">
      <c r="A43" s="268" t="s">
        <v>38</v>
      </c>
      <c r="B43" s="268"/>
      <c r="C43" s="268"/>
      <c r="D43" s="268"/>
      <c r="E43" s="268"/>
      <c r="F43" s="268"/>
    </row>
    <row r="44" spans="1:6" ht="18.75">
      <c r="A44" s="263" t="s">
        <v>8</v>
      </c>
      <c r="B44" s="264"/>
      <c r="C44" s="265"/>
      <c r="D44" s="265"/>
      <c r="E44" s="265"/>
      <c r="F44" s="266"/>
    </row>
    <row r="45" spans="1:6" ht="18.75">
      <c r="A45" s="269" t="s">
        <v>16</v>
      </c>
      <c r="B45" s="267" t="s">
        <v>0</v>
      </c>
      <c r="C45" s="267" t="s">
        <v>15</v>
      </c>
      <c r="D45" s="267" t="s">
        <v>239</v>
      </c>
      <c r="E45" s="267" t="s">
        <v>23</v>
      </c>
      <c r="F45" s="58" t="s">
        <v>81</v>
      </c>
    </row>
    <row r="46" spans="1:6" ht="18.75">
      <c r="A46" s="269"/>
      <c r="B46" s="267"/>
      <c r="C46" s="267"/>
      <c r="D46" s="267"/>
      <c r="E46" s="267"/>
      <c r="F46" s="58" t="s">
        <v>15</v>
      </c>
    </row>
    <row r="47" spans="1:6" ht="18.75">
      <c r="A47" s="79" t="s">
        <v>63</v>
      </c>
      <c r="B47" s="61">
        <v>420000</v>
      </c>
      <c r="C47" s="67"/>
      <c r="D47" s="67"/>
      <c r="E47" s="67"/>
      <c r="F47" s="67"/>
    </row>
    <row r="48" spans="1:6" ht="18.75">
      <c r="A48" s="73" t="s">
        <v>34</v>
      </c>
      <c r="B48" s="61">
        <v>421000</v>
      </c>
      <c r="C48" s="44"/>
      <c r="D48" s="44"/>
      <c r="E48" s="44"/>
      <c r="F48" s="44"/>
    </row>
    <row r="49" spans="1:6" ht="18.75">
      <c r="A49" s="74" t="s">
        <v>227</v>
      </c>
      <c r="B49" s="63">
        <v>421001</v>
      </c>
      <c r="C49" s="44">
        <v>523000</v>
      </c>
      <c r="D49" s="44">
        <v>56910.69</v>
      </c>
      <c r="E49" s="44">
        <f>100627.08+38888.55+42007.28+56910.69</f>
        <v>238433.6</v>
      </c>
      <c r="F49" s="44">
        <f>E49-C49</f>
        <v>-284566.4</v>
      </c>
    </row>
    <row r="50" spans="1:6" ht="18.75">
      <c r="A50" s="74" t="s">
        <v>226</v>
      </c>
      <c r="B50" s="60">
        <v>421002</v>
      </c>
      <c r="C50" s="44">
        <v>7769500</v>
      </c>
      <c r="D50" s="44">
        <v>695696.79</v>
      </c>
      <c r="E50" s="44">
        <f>1339444.65+759707.97+775765.7+695696.79</f>
        <v>3570615.1100000003</v>
      </c>
      <c r="F50" s="44">
        <f>E50-C50</f>
        <v>-4198884.89</v>
      </c>
    </row>
    <row r="51" spans="1:6" ht="18.75">
      <c r="A51" s="74" t="s">
        <v>64</v>
      </c>
      <c r="B51" s="60">
        <v>421004</v>
      </c>
      <c r="C51" s="44">
        <v>2938300</v>
      </c>
      <c r="D51" s="44">
        <v>200616.74</v>
      </c>
      <c r="E51" s="44">
        <f>404334.42+294651.96+206165.27+296913.92+200616.74</f>
        <v>1402682.31</v>
      </c>
      <c r="F51" s="44">
        <f aca="true" t="shared" si="1" ref="F51:F57">E51-C51</f>
        <v>-1535617.69</v>
      </c>
    </row>
    <row r="52" spans="1:6" ht="18.75">
      <c r="A52" s="74" t="s">
        <v>35</v>
      </c>
      <c r="B52" s="60">
        <v>421005</v>
      </c>
      <c r="C52" s="44">
        <v>174600</v>
      </c>
      <c r="D52" s="130">
        <v>31603.92</v>
      </c>
      <c r="E52" s="44">
        <f>13224.79+23433.89+31603.92</f>
        <v>68262.6</v>
      </c>
      <c r="F52" s="44">
        <f t="shared" si="1"/>
        <v>-106337.4</v>
      </c>
    </row>
    <row r="53" spans="1:6" ht="18.75">
      <c r="A53" s="74" t="s">
        <v>36</v>
      </c>
      <c r="B53" s="60">
        <v>421006</v>
      </c>
      <c r="C53" s="44">
        <v>1399500</v>
      </c>
      <c r="D53" s="44"/>
      <c r="E53" s="44">
        <f>D53</f>
        <v>0</v>
      </c>
      <c r="F53" s="44">
        <f t="shared" si="1"/>
        <v>-1399500</v>
      </c>
    </row>
    <row r="54" spans="1:6" ht="18.75">
      <c r="A54" s="74" t="s">
        <v>37</v>
      </c>
      <c r="B54" s="60">
        <v>421007</v>
      </c>
      <c r="C54" s="44">
        <v>2894200</v>
      </c>
      <c r="D54" s="44">
        <v>472287.91</v>
      </c>
      <c r="E54" s="44">
        <f>756812.21+328924.33+455499.69+467790.65+472287.91</f>
        <v>2481314.79</v>
      </c>
      <c r="F54" s="44">
        <f t="shared" si="1"/>
        <v>-412885.20999999996</v>
      </c>
    </row>
    <row r="55" spans="1:6" ht="18.75">
      <c r="A55" s="74" t="s">
        <v>65</v>
      </c>
      <c r="B55" s="60">
        <v>421012</v>
      </c>
      <c r="C55" s="44">
        <v>73900</v>
      </c>
      <c r="D55" s="130"/>
      <c r="E55" s="44">
        <f>19853.31</f>
        <v>19853.31</v>
      </c>
      <c r="F55" s="44">
        <f t="shared" si="1"/>
        <v>-54046.69</v>
      </c>
    </row>
    <row r="56" spans="1:6" ht="18.75">
      <c r="A56" s="74" t="s">
        <v>66</v>
      </c>
      <c r="B56" s="60">
        <v>421013</v>
      </c>
      <c r="C56" s="44">
        <v>71800</v>
      </c>
      <c r="D56" s="130"/>
      <c r="E56" s="44">
        <f>8844.69+8881.13</f>
        <v>17725.82</v>
      </c>
      <c r="F56" s="44">
        <f t="shared" si="1"/>
        <v>-54074.18</v>
      </c>
    </row>
    <row r="57" spans="1:6" ht="18.75">
      <c r="A57" s="74" t="s">
        <v>80</v>
      </c>
      <c r="B57" s="60">
        <v>421015</v>
      </c>
      <c r="C57" s="44">
        <v>788000</v>
      </c>
      <c r="D57" s="44">
        <v>121250</v>
      </c>
      <c r="E57" s="44">
        <f>18103+30774+55070+50199+121250</f>
        <v>275396</v>
      </c>
      <c r="F57" s="44">
        <f t="shared" si="1"/>
        <v>-512604</v>
      </c>
    </row>
    <row r="58" spans="1:6" ht="19.5" thickBot="1">
      <c r="A58" s="75" t="s">
        <v>13</v>
      </c>
      <c r="B58" s="60"/>
      <c r="C58" s="62">
        <f>SUM(C49:C57)</f>
        <v>16632800</v>
      </c>
      <c r="D58" s="62">
        <f>SUM(D49:D57)</f>
        <v>1578366.05</v>
      </c>
      <c r="E58" s="62">
        <f>SUM(E49:E57)</f>
        <v>8074283.54</v>
      </c>
      <c r="F58" s="62">
        <f>SUM(F49:F57)</f>
        <v>-8558516.46</v>
      </c>
    </row>
    <row r="59" spans="1:6" ht="19.5" thickTop="1">
      <c r="A59" s="80" t="s">
        <v>67</v>
      </c>
      <c r="B59" s="68">
        <v>430000</v>
      </c>
      <c r="C59" s="64"/>
      <c r="D59" s="64"/>
      <c r="E59" s="64"/>
      <c r="F59" s="64"/>
    </row>
    <row r="60" spans="1:6" ht="18.75">
      <c r="A60" s="73" t="s">
        <v>193</v>
      </c>
      <c r="B60" s="68">
        <v>431000</v>
      </c>
      <c r="C60" s="44"/>
      <c r="D60" s="44"/>
      <c r="E60" s="44"/>
      <c r="F60" s="44"/>
    </row>
    <row r="61" spans="1:6" ht="18.75">
      <c r="A61" s="74" t="s">
        <v>68</v>
      </c>
      <c r="B61" s="60">
        <v>431002</v>
      </c>
      <c r="C61" s="44">
        <v>16672010</v>
      </c>
      <c r="D61" s="44">
        <v>2475</v>
      </c>
      <c r="E61" s="44">
        <f>5486343.5+4330125.5+825483+2475</f>
        <v>10644427</v>
      </c>
      <c r="F61" s="44">
        <f>E61-C61</f>
        <v>-6027583</v>
      </c>
    </row>
    <row r="62" spans="1:6" ht="18.75">
      <c r="A62" s="74" t="s">
        <v>69</v>
      </c>
      <c r="B62" s="60"/>
      <c r="C62" s="44"/>
      <c r="D62" s="44"/>
      <c r="E62" s="44"/>
      <c r="F62" s="44"/>
    </row>
    <row r="63" spans="1:6" ht="19.5" thickBot="1">
      <c r="A63" s="75" t="s">
        <v>13</v>
      </c>
      <c r="B63" s="60"/>
      <c r="C63" s="62">
        <f>SUM(C61)</f>
        <v>16672010</v>
      </c>
      <c r="D63" s="62">
        <f>SUM(D61:D62)</f>
        <v>2475</v>
      </c>
      <c r="E63" s="62">
        <f>SUM(E61:E62)</f>
        <v>10644427</v>
      </c>
      <c r="F63" s="62">
        <f>SUM(F61:F62)</f>
        <v>-6027583</v>
      </c>
    </row>
    <row r="64" spans="1:6" ht="19.5" thickTop="1">
      <c r="A64" s="75" t="s">
        <v>19</v>
      </c>
      <c r="B64" s="60"/>
      <c r="C64" s="69">
        <f>C13+C25+C29+C34+C37+C58+C63</f>
        <v>34156800</v>
      </c>
      <c r="D64" s="69">
        <f>SUM(D13+D25+D29+D34+D37+D58+D63)</f>
        <v>2090291.1400000001</v>
      </c>
      <c r="E64" s="69">
        <f>SUM(E13+E25+E29+E34+E37+E58+E63)</f>
        <v>19436534.9</v>
      </c>
      <c r="F64" s="69">
        <f>E64-C64</f>
        <v>-14720265.100000001</v>
      </c>
    </row>
  </sheetData>
  <sheetProtection/>
  <mergeCells count="18">
    <mergeCell ref="A3:F3"/>
    <mergeCell ref="D6:D7"/>
    <mergeCell ref="E6:E7"/>
    <mergeCell ref="A6:A7"/>
    <mergeCell ref="A44:F44"/>
    <mergeCell ref="A38:F38"/>
    <mergeCell ref="B6:B7"/>
    <mergeCell ref="C6:C7"/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22">
      <selection activeCell="A7" sqref="A7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26" t="s">
        <v>42</v>
      </c>
      <c r="B1" s="226"/>
      <c r="C1" s="226"/>
    </row>
    <row r="2" spans="1:3" ht="18" customHeight="1">
      <c r="A2" s="226" t="s">
        <v>43</v>
      </c>
      <c r="B2" s="226"/>
      <c r="C2" s="226"/>
    </row>
    <row r="3" spans="1:3" ht="18" customHeight="1">
      <c r="A3" s="273" t="s">
        <v>737</v>
      </c>
      <c r="B3" s="273"/>
      <c r="C3" s="273"/>
    </row>
    <row r="4" spans="1:3" ht="18" customHeight="1">
      <c r="A4" s="15" t="s">
        <v>16</v>
      </c>
      <c r="B4" s="15" t="s">
        <v>17</v>
      </c>
      <c r="C4" s="15" t="s">
        <v>44</v>
      </c>
    </row>
    <row r="5" spans="1:3" ht="18" customHeight="1">
      <c r="A5" s="22" t="s">
        <v>8</v>
      </c>
      <c r="B5" s="16"/>
      <c r="C5" s="16"/>
    </row>
    <row r="6" spans="1:3" ht="18" customHeight="1">
      <c r="A6" s="18" t="s">
        <v>72</v>
      </c>
      <c r="B6" s="17">
        <v>2090291.14</v>
      </c>
      <c r="C6" s="17">
        <f>5593.28+8153026.97+5782418.78+1701244.14+1703960.59+2090291.14</f>
        <v>19436534.900000002</v>
      </c>
    </row>
    <row r="7" spans="1:3" ht="18" customHeight="1">
      <c r="A7" s="18" t="s">
        <v>45</v>
      </c>
      <c r="B7" s="17">
        <f>9339.73+109100+6843+259527.5+1993.58+1280</f>
        <v>388083.81</v>
      </c>
      <c r="C7" s="17">
        <f>264571.9+271006.77+318429.92+277058.25+304101.34+388083.81</f>
        <v>1823251.9900000002</v>
      </c>
    </row>
    <row r="8" spans="1:3" ht="18" customHeight="1">
      <c r="A8" s="18" t="s">
        <v>228</v>
      </c>
      <c r="B8" s="17">
        <f>873900+689+59600</f>
        <v>934189</v>
      </c>
      <c r="C8" s="17">
        <f>843998+872300+939100+881735+1124220+934189</f>
        <v>5595542</v>
      </c>
    </row>
    <row r="9" spans="1:3" ht="18" customHeight="1">
      <c r="A9" s="18" t="s">
        <v>249</v>
      </c>
      <c r="B9" s="17">
        <f>3685</f>
        <v>3685</v>
      </c>
      <c r="C9" s="17">
        <f>298.32+1508.11+2052+3685</f>
        <v>7543.43</v>
      </c>
    </row>
    <row r="10" spans="1:3" ht="18" customHeight="1">
      <c r="A10" s="18" t="s">
        <v>250</v>
      </c>
      <c r="B10" s="17">
        <v>204</v>
      </c>
      <c r="C10" s="17">
        <f>99.44+309+204</f>
        <v>612.44</v>
      </c>
    </row>
    <row r="11" spans="1:3" ht="18" customHeight="1" thickBot="1">
      <c r="A11" s="19" t="s">
        <v>13</v>
      </c>
      <c r="B11" s="21">
        <f>SUM(B6:B10)</f>
        <v>3416452.9499999997</v>
      </c>
      <c r="C11" s="21">
        <f>SUM(C6:C10)</f>
        <v>26863484.76</v>
      </c>
    </row>
    <row r="12" spans="1:3" ht="18" customHeight="1" thickTop="1">
      <c r="A12" s="23" t="s">
        <v>22</v>
      </c>
      <c r="B12" s="45"/>
      <c r="C12" s="17"/>
    </row>
    <row r="13" spans="1:3" ht="18" customHeight="1">
      <c r="A13" s="18" t="s">
        <v>229</v>
      </c>
      <c r="B13" s="13">
        <v>2235979.4</v>
      </c>
      <c r="C13" s="17">
        <f>1833552+2736617.55+2467583.67+1943462.31+2524521.55+2235979.4</f>
        <v>13741716.479999999</v>
      </c>
    </row>
    <row r="14" spans="1:3" ht="18" customHeight="1">
      <c r="A14" s="18" t="s">
        <v>230</v>
      </c>
      <c r="B14" s="13">
        <f>801700</f>
        <v>801700</v>
      </c>
      <c r="C14" s="17">
        <f>843797.76+940200+799200+801600+1323400+801700</f>
        <v>5509897.76</v>
      </c>
    </row>
    <row r="15" spans="1:3" ht="18" customHeight="1">
      <c r="A15" s="18" t="s">
        <v>46</v>
      </c>
      <c r="B15" s="17">
        <f>9339.73+52275+6843+259527.5+1280</f>
        <v>329265.23</v>
      </c>
      <c r="C15" s="17">
        <f>264936.9+271006.77+345606.92+284878.85+323536.34+329265.23</f>
        <v>1819231.01</v>
      </c>
    </row>
    <row r="16" spans="1:3" ht="18" customHeight="1">
      <c r="A16" s="18" t="s">
        <v>73</v>
      </c>
      <c r="B16" s="17"/>
      <c r="C16" s="17">
        <f>191838.24+802813</f>
        <v>994651.24</v>
      </c>
    </row>
    <row r="17" spans="1:3" ht="18" customHeight="1">
      <c r="A17" s="18" t="s">
        <v>596</v>
      </c>
      <c r="B17" s="17">
        <v>484204</v>
      </c>
      <c r="C17" s="17">
        <f>409+615000+484204</f>
        <v>1099613</v>
      </c>
    </row>
    <row r="18" spans="1:3" ht="18" customHeight="1" thickBot="1">
      <c r="A18" s="19" t="s">
        <v>13</v>
      </c>
      <c r="B18" s="21">
        <f>SUM(B13:B17)</f>
        <v>3851148.63</v>
      </c>
      <c r="C18" s="21">
        <f>SUM(C13:C17)</f>
        <v>23165109.49</v>
      </c>
    </row>
    <row r="19" spans="1:3" ht="18" customHeight="1" thickBot="1" thickTop="1">
      <c r="A19" s="19" t="s">
        <v>47</v>
      </c>
      <c r="B19" s="21">
        <f>B11-B18</f>
        <v>-434695.68000000017</v>
      </c>
      <c r="C19" s="21">
        <f>C11-C18</f>
        <v>3698375.2700000033</v>
      </c>
    </row>
    <row r="20" spans="1:3" ht="18" customHeight="1" thickTop="1">
      <c r="A20" s="132"/>
      <c r="B20" s="133"/>
      <c r="C20" s="133"/>
    </row>
    <row r="21" spans="1:3" ht="18" customHeight="1">
      <c r="A21" s="132"/>
      <c r="B21" s="133"/>
      <c r="C21" s="133"/>
    </row>
    <row r="22" spans="1:3" ht="18" customHeight="1">
      <c r="A22" s="132"/>
      <c r="B22" s="133"/>
      <c r="C22" s="133"/>
    </row>
    <row r="23" spans="1:3" ht="18" customHeight="1">
      <c r="A23" s="132"/>
      <c r="B23" s="133"/>
      <c r="C23" s="133"/>
    </row>
    <row r="24" spans="1:5" ht="18" customHeight="1">
      <c r="A24" s="2" t="s">
        <v>9</v>
      </c>
      <c r="B24" s="6"/>
      <c r="C24" s="12"/>
      <c r="D24" s="12"/>
      <c r="E24" s="12"/>
    </row>
    <row r="25" spans="1:5" ht="18" customHeight="1">
      <c r="A25" s="14" t="s">
        <v>10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271" t="s">
        <v>48</v>
      </c>
      <c r="B28" s="271"/>
      <c r="C28" s="271"/>
      <c r="D28" s="7"/>
      <c r="E28" s="7"/>
    </row>
    <row r="29" spans="1:5" ht="18" customHeight="1">
      <c r="A29" s="271" t="s">
        <v>71</v>
      </c>
      <c r="B29" s="271"/>
      <c r="C29" s="271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271" t="s">
        <v>11</v>
      </c>
      <c r="B31" s="271"/>
      <c r="C31" s="271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271" t="s">
        <v>74</v>
      </c>
      <c r="B33" s="271"/>
      <c r="C33" s="271"/>
      <c r="D33" s="7"/>
      <c r="E33" s="7"/>
    </row>
    <row r="34" spans="1:5" s="1" customFormat="1" ht="18" customHeight="1">
      <c r="A34" s="271" t="s">
        <v>12</v>
      </c>
      <c r="B34" s="271"/>
      <c r="C34" s="271"/>
      <c r="D34" s="7"/>
      <c r="E34" s="7"/>
    </row>
    <row r="35" spans="1:5" s="1" customFormat="1" ht="18" customHeight="1">
      <c r="A35" s="272">
        <v>241517</v>
      </c>
      <c r="B35" s="272"/>
      <c r="C35" s="272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2018-04-18T07:04:12Z</cp:lastPrinted>
  <dcterms:created xsi:type="dcterms:W3CDTF">1996-10-14T23:33:28Z</dcterms:created>
  <dcterms:modified xsi:type="dcterms:W3CDTF">2018-04-18T07:54:19Z</dcterms:modified>
  <cp:category/>
  <cp:version/>
  <cp:contentType/>
  <cp:contentStatus/>
</cp:coreProperties>
</file>